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94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8" i="1"/>
  <c r="M16"/>
  <c r="L16"/>
  <c r="L12"/>
  <c r="K17"/>
  <c r="M17" s="1"/>
  <c r="K16"/>
  <c r="K15"/>
  <c r="M15" s="1"/>
  <c r="K14"/>
  <c r="M14" s="1"/>
  <c r="K13"/>
  <c r="L13" s="1"/>
  <c r="K12"/>
  <c r="K11"/>
  <c r="L11" s="1"/>
  <c r="K10"/>
  <c r="L10" s="1"/>
  <c r="K9"/>
  <c r="L9" s="1"/>
  <c r="L14" l="1"/>
  <c r="M13"/>
  <c r="P13" s="1"/>
  <c r="Q17"/>
  <c r="Q15"/>
  <c r="Q13"/>
  <c r="Q11"/>
  <c r="Q9"/>
  <c r="M9"/>
  <c r="P9" s="1"/>
  <c r="M11"/>
  <c r="P11" s="1"/>
  <c r="L15"/>
  <c r="P15" s="1"/>
  <c r="L17"/>
  <c r="P17" s="1"/>
  <c r="M10"/>
  <c r="M12"/>
  <c r="P12" s="1"/>
  <c r="M8"/>
  <c r="P10"/>
  <c r="P14"/>
  <c r="P16"/>
  <c r="Q8"/>
  <c r="Q16"/>
  <c r="Q14"/>
  <c r="Q12"/>
  <c r="Q10"/>
  <c r="L8"/>
  <c r="P8" s="1"/>
  <c r="R10" l="1"/>
  <c r="S10" s="1"/>
  <c r="R8"/>
  <c r="S8" s="1"/>
  <c r="R12"/>
  <c r="S12" s="1"/>
  <c r="R16"/>
  <c r="S16" s="1"/>
  <c r="R11"/>
  <c r="S11" s="1"/>
  <c r="R15"/>
  <c r="S15" s="1"/>
  <c r="R14"/>
  <c r="S14" s="1"/>
  <c r="R9"/>
  <c r="S9" s="1"/>
  <c r="R13"/>
  <c r="S13" s="1"/>
  <c r="R17"/>
  <c r="S17" s="1"/>
</calcChain>
</file>

<file path=xl/sharedStrings.xml><?xml version="1.0" encoding="utf-8"?>
<sst xmlns="http://schemas.openxmlformats.org/spreadsheetml/2006/main" count="75" uniqueCount="70">
  <si>
    <t>Calles 4, diagonal al Parque Miguel De Cervantes</t>
  </si>
  <si>
    <t>7775-9861</t>
  </si>
  <si>
    <t>RU.C. 45-85698-96523 D.V. 51</t>
  </si>
  <si>
    <t>PLANILLA DE LA PRIMERA QUINCENA DE DICIEMBRE</t>
  </si>
  <si>
    <t>NO. CÉDULA</t>
  </si>
  <si>
    <t>NOMBRE</t>
  </si>
  <si>
    <t>APELLIDO</t>
  </si>
  <si>
    <t>CARGO</t>
  </si>
  <si>
    <t>4-721-627</t>
  </si>
  <si>
    <t>RODOLFO</t>
  </si>
  <si>
    <t>CUBILLA</t>
  </si>
  <si>
    <t>ROCIO</t>
  </si>
  <si>
    <t>DE LEÓN</t>
  </si>
  <si>
    <t>4-744-621</t>
  </si>
  <si>
    <t>VENDEDOR</t>
  </si>
  <si>
    <t>RECURSOS HUMANOS</t>
  </si>
  <si>
    <t>8-803-825</t>
  </si>
  <si>
    <t>MILAGROS</t>
  </si>
  <si>
    <t>DEGRACIA</t>
  </si>
  <si>
    <t>4-7698-632</t>
  </si>
  <si>
    <t>ANTHONY</t>
  </si>
  <si>
    <t>GÓNZALES</t>
  </si>
  <si>
    <t>GERENTE</t>
  </si>
  <si>
    <t>4-762-487</t>
  </si>
  <si>
    <t>MASSIEL</t>
  </si>
  <si>
    <t>HERNÁNDEZ</t>
  </si>
  <si>
    <t>SERVICIO GENERALES</t>
  </si>
  <si>
    <t>3-746-912</t>
  </si>
  <si>
    <t>JAMIL</t>
  </si>
  <si>
    <t>HIDALGO</t>
  </si>
  <si>
    <t>FÉLIX</t>
  </si>
  <si>
    <t>JORDÁN</t>
  </si>
  <si>
    <t>CHOFER</t>
  </si>
  <si>
    <t>4-746-510</t>
  </si>
  <si>
    <t>4-723-522</t>
  </si>
  <si>
    <t>SAMUEL</t>
  </si>
  <si>
    <t>LÓPEZ</t>
  </si>
  <si>
    <t>MANUEL</t>
  </si>
  <si>
    <t>4-642-388</t>
  </si>
  <si>
    <t>PERÉZ</t>
  </si>
  <si>
    <t>8-806-468</t>
  </si>
  <si>
    <t>DANIEL</t>
  </si>
  <si>
    <t>MÉNDEZ</t>
  </si>
  <si>
    <t>DEDUCCIONES</t>
  </si>
  <si>
    <t>S.H</t>
  </si>
  <si>
    <t>H.T</t>
  </si>
  <si>
    <t>S.B</t>
  </si>
  <si>
    <t>S.S.</t>
  </si>
  <si>
    <t>S.E.</t>
  </si>
  <si>
    <t>IMP. RENTA</t>
  </si>
  <si>
    <t>OTROS</t>
  </si>
  <si>
    <t>S.N.</t>
  </si>
  <si>
    <t>N° S.S</t>
  </si>
  <si>
    <t>32-645</t>
  </si>
  <si>
    <t>43-321</t>
  </si>
  <si>
    <t>38-589</t>
  </si>
  <si>
    <t>41-472</t>
  </si>
  <si>
    <t>38-698</t>
  </si>
  <si>
    <t>32-746</t>
  </si>
  <si>
    <t>44-506</t>
  </si>
  <si>
    <t>30-845</t>
  </si>
  <si>
    <t>40-521</t>
  </si>
  <si>
    <t>32-896</t>
  </si>
  <si>
    <t>COD. IS/R</t>
  </si>
  <si>
    <t>FARMACEÚTICA</t>
  </si>
  <si>
    <t>H.E.</t>
  </si>
  <si>
    <t>H.N.T</t>
  </si>
  <si>
    <t>CAJERA</t>
  </si>
  <si>
    <t>DÉCIMO</t>
  </si>
  <si>
    <t>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</si>
</sst>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1" fillId="2" borderId="1" xfId="1" applyBorder="1"/>
    <xf numFmtId="0" fontId="4" fillId="2" borderId="1" xfId="1" applyFont="1" applyBorder="1"/>
    <xf numFmtId="0" fontId="4" fillId="2" borderId="8" xfId="1" applyFont="1" applyBorder="1"/>
    <xf numFmtId="0" fontId="4" fillId="2" borderId="5" xfId="1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9" xfId="1" applyFont="1" applyBorder="1" applyAlignment="1">
      <alignment horizontal="center"/>
    </xf>
    <xf numFmtId="0" fontId="4" fillId="2" borderId="6" xfId="1" applyFont="1" applyBorder="1" applyAlignment="1">
      <alignment horizontal="center"/>
    </xf>
    <xf numFmtId="0" fontId="5" fillId="2" borderId="1" xfId="1" applyFont="1" applyBorder="1"/>
    <xf numFmtId="2" fontId="5" fillId="2" borderId="1" xfId="1" applyNumberFormat="1" applyFont="1" applyBorder="1"/>
    <xf numFmtId="2" fontId="5" fillId="2" borderId="6" xfId="1" applyNumberFormat="1" applyFont="1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4" fillId="2" borderId="5" xfId="1" applyFont="1" applyBorder="1" applyAlignment="1">
      <alignment horizontal="center"/>
    </xf>
    <xf numFmtId="0" fontId="4" fillId="2" borderId="6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60% - Énfasis4" xfId="1" builtinId="4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7</xdr:row>
      <xdr:rowOff>0</xdr:rowOff>
    </xdr:from>
    <xdr:to>
      <xdr:col>18</xdr:col>
      <xdr:colOff>590381</xdr:colOff>
      <xdr:row>13</xdr:row>
      <xdr:rowOff>123667</xdr:rowOff>
    </xdr:to>
    <xdr:pic>
      <xdr:nvPicPr>
        <xdr:cNvPr id="2" name="1 Imagen" descr="Nueva imagen (2)dddddddngh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73125" y="1504950"/>
          <a:ext cx="1352381" cy="126666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18</xdr:col>
      <xdr:colOff>590381</xdr:colOff>
      <xdr:row>13</xdr:row>
      <xdr:rowOff>123667</xdr:rowOff>
    </xdr:to>
    <xdr:pic>
      <xdr:nvPicPr>
        <xdr:cNvPr id="3" name="2 Imagen" descr="Nueva imagen (2)dddddddngh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73125" y="1504950"/>
          <a:ext cx="1352381" cy="12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0</xdr:row>
      <xdr:rowOff>47625</xdr:rowOff>
    </xdr:from>
    <xdr:to>
      <xdr:col>8</xdr:col>
      <xdr:colOff>381000</xdr:colOff>
      <xdr:row>0</xdr:row>
      <xdr:rowOff>590551</xdr:rowOff>
    </xdr:to>
    <xdr:pic>
      <xdr:nvPicPr>
        <xdr:cNvPr id="4" name="3 Imagen" descr="Nueva imagen (2)dddddddngh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47625"/>
          <a:ext cx="771525" cy="542926"/>
        </a:xfrm>
        <a:prstGeom prst="rect">
          <a:avLst/>
        </a:prstGeom>
      </xdr:spPr>
    </xdr:pic>
    <xdr:clientData/>
  </xdr:twoCellAnchor>
  <xdr:twoCellAnchor editAs="oneCell">
    <xdr:from>
      <xdr:col>8</xdr:col>
      <xdr:colOff>371475</xdr:colOff>
      <xdr:row>0</xdr:row>
      <xdr:rowOff>47625</xdr:rowOff>
    </xdr:from>
    <xdr:to>
      <xdr:col>10</xdr:col>
      <xdr:colOff>580808</xdr:colOff>
      <xdr:row>0</xdr:row>
      <xdr:rowOff>590550</xdr:rowOff>
    </xdr:to>
    <xdr:pic>
      <xdr:nvPicPr>
        <xdr:cNvPr id="5" name="4 Imagen" descr="Nueva imagen (2)llpñ.bmp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6600" y="47625"/>
          <a:ext cx="1733333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A4" sqref="A4:S4"/>
    </sheetView>
  </sheetViews>
  <sheetFormatPr baseColWidth="10" defaultRowHeight="15"/>
  <cols>
    <col min="5" max="5" width="20.5703125" customWidth="1"/>
    <col min="6" max="6" width="11.5703125" customWidth="1"/>
  </cols>
  <sheetData>
    <row r="1" spans="1:19" ht="47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8.7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" t="s">
        <v>43</v>
      </c>
      <c r="M6" s="12"/>
      <c r="N6" s="12"/>
      <c r="O6" s="13"/>
      <c r="P6" s="2"/>
      <c r="Q6" s="14" t="s">
        <v>68</v>
      </c>
      <c r="R6" s="3"/>
      <c r="S6" s="4" t="s">
        <v>69</v>
      </c>
    </row>
    <row r="7" spans="1:19" ht="15.75">
      <c r="A7" s="5" t="s">
        <v>4</v>
      </c>
      <c r="B7" s="5" t="s">
        <v>52</v>
      </c>
      <c r="C7" s="5" t="s">
        <v>5</v>
      </c>
      <c r="D7" s="5" t="s">
        <v>6</v>
      </c>
      <c r="E7" s="5" t="s">
        <v>7</v>
      </c>
      <c r="F7" s="5" t="s">
        <v>63</v>
      </c>
      <c r="G7" s="5" t="s">
        <v>44</v>
      </c>
      <c r="H7" s="5" t="s">
        <v>45</v>
      </c>
      <c r="I7" s="5" t="s">
        <v>65</v>
      </c>
      <c r="J7" s="5" t="s">
        <v>66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15"/>
      <c r="R7" s="6" t="s">
        <v>47</v>
      </c>
      <c r="S7" s="7" t="s">
        <v>68</v>
      </c>
    </row>
    <row r="8" spans="1:19">
      <c r="A8" s="8" t="s">
        <v>8</v>
      </c>
      <c r="B8" s="8" t="s">
        <v>53</v>
      </c>
      <c r="C8" s="8" t="s">
        <v>9</v>
      </c>
      <c r="D8" s="8" t="s">
        <v>10</v>
      </c>
      <c r="E8" s="8" t="s">
        <v>14</v>
      </c>
      <c r="F8" s="8"/>
      <c r="G8" s="9">
        <v>3</v>
      </c>
      <c r="H8" s="8">
        <v>96</v>
      </c>
      <c r="I8" s="9">
        <v>2</v>
      </c>
      <c r="J8" s="9">
        <v>8</v>
      </c>
      <c r="K8" s="9">
        <f>(H8+I8-J8)*G8</f>
        <v>270</v>
      </c>
      <c r="L8" s="9">
        <f t="shared" ref="L8:L17" si="0">K8*0.08</f>
        <v>21.6</v>
      </c>
      <c r="M8" s="9">
        <f t="shared" ref="M8:M17" si="1">K8*1.5%</f>
        <v>4.05</v>
      </c>
      <c r="N8" s="9">
        <v>50</v>
      </c>
      <c r="O8" s="9">
        <v>20</v>
      </c>
      <c r="P8" s="9">
        <f t="shared" ref="P8:P17" si="2">K8-L8-M8-N8-O8</f>
        <v>174.35</v>
      </c>
      <c r="Q8" s="9">
        <f>K8*8*8.33%</f>
        <v>179.928</v>
      </c>
      <c r="R8" s="9">
        <f>Q8*8%</f>
        <v>14.39424</v>
      </c>
      <c r="S8" s="10">
        <f>Q8+R8</f>
        <v>194.32223999999999</v>
      </c>
    </row>
    <row r="9" spans="1:19">
      <c r="A9" s="8" t="s">
        <v>13</v>
      </c>
      <c r="B9" s="8" t="s">
        <v>54</v>
      </c>
      <c r="C9" s="8" t="s">
        <v>11</v>
      </c>
      <c r="D9" s="8" t="s">
        <v>18</v>
      </c>
      <c r="E9" s="8" t="s">
        <v>15</v>
      </c>
      <c r="F9" s="8"/>
      <c r="G9" s="9">
        <v>3.5</v>
      </c>
      <c r="H9" s="8">
        <v>96</v>
      </c>
      <c r="I9" s="9">
        <v>3</v>
      </c>
      <c r="J9" s="8"/>
      <c r="K9" s="9">
        <f>(H9+I9)*G9</f>
        <v>346.5</v>
      </c>
      <c r="L9" s="8">
        <f t="shared" si="0"/>
        <v>27.72</v>
      </c>
      <c r="M9" s="9">
        <f t="shared" si="1"/>
        <v>5.1974999999999998</v>
      </c>
      <c r="N9" s="9">
        <v>60</v>
      </c>
      <c r="O9" s="9">
        <v>20</v>
      </c>
      <c r="P9" s="9">
        <f t="shared" si="2"/>
        <v>233.58249999999998</v>
      </c>
      <c r="Q9" s="9">
        <f t="shared" ref="Q9:Q17" si="3">K9*8*8.33%</f>
        <v>230.9076</v>
      </c>
      <c r="R9" s="9">
        <f t="shared" ref="R9:R17" si="4">Q9*8%</f>
        <v>18.472608000000001</v>
      </c>
      <c r="S9" s="10">
        <f t="shared" ref="S9:S17" si="5">Q9+R9</f>
        <v>249.38020800000001</v>
      </c>
    </row>
    <row r="10" spans="1:19">
      <c r="A10" s="8" t="s">
        <v>16</v>
      </c>
      <c r="B10" s="8" t="s">
        <v>55</v>
      </c>
      <c r="C10" s="8" t="s">
        <v>17</v>
      </c>
      <c r="D10" s="8" t="s">
        <v>12</v>
      </c>
      <c r="E10" s="8" t="s">
        <v>64</v>
      </c>
      <c r="F10" s="8"/>
      <c r="G10" s="9">
        <v>3.9</v>
      </c>
      <c r="H10" s="8">
        <v>96</v>
      </c>
      <c r="I10" s="9">
        <v>4</v>
      </c>
      <c r="J10" s="9">
        <v>2</v>
      </c>
      <c r="K10" s="9">
        <f>(H10+I10-J10)*G10</f>
        <v>382.2</v>
      </c>
      <c r="L10" s="9">
        <f t="shared" si="0"/>
        <v>30.576000000000001</v>
      </c>
      <c r="M10" s="9">
        <f t="shared" si="1"/>
        <v>5.7329999999999997</v>
      </c>
      <c r="N10" s="9">
        <v>90</v>
      </c>
      <c r="O10" s="9">
        <v>30</v>
      </c>
      <c r="P10" s="9">
        <f t="shared" si="2"/>
        <v>225.89099999999996</v>
      </c>
      <c r="Q10" s="9">
        <f t="shared" si="3"/>
        <v>254.69807999999998</v>
      </c>
      <c r="R10" s="9">
        <f t="shared" si="4"/>
        <v>20.375846399999997</v>
      </c>
      <c r="S10" s="10">
        <f t="shared" si="5"/>
        <v>275.07392639999995</v>
      </c>
    </row>
    <row r="11" spans="1:19">
      <c r="A11" s="8" t="s">
        <v>19</v>
      </c>
      <c r="B11" s="8" t="s">
        <v>56</v>
      </c>
      <c r="C11" s="8" t="s">
        <v>20</v>
      </c>
      <c r="D11" s="8" t="s">
        <v>21</v>
      </c>
      <c r="E11" s="8" t="s">
        <v>22</v>
      </c>
      <c r="F11" s="8"/>
      <c r="G11" s="9">
        <v>5.2</v>
      </c>
      <c r="H11" s="8">
        <v>96</v>
      </c>
      <c r="I11" s="9">
        <v>5</v>
      </c>
      <c r="J11" s="8"/>
      <c r="K11" s="9">
        <f>(H11+I11)*G11</f>
        <v>525.20000000000005</v>
      </c>
      <c r="L11" s="9">
        <f t="shared" si="0"/>
        <v>42.016000000000005</v>
      </c>
      <c r="M11" s="9">
        <f t="shared" si="1"/>
        <v>7.8780000000000001</v>
      </c>
      <c r="N11" s="9">
        <v>150</v>
      </c>
      <c r="O11" s="9">
        <v>10</v>
      </c>
      <c r="P11" s="9">
        <f t="shared" si="2"/>
        <v>315.30600000000004</v>
      </c>
      <c r="Q11" s="9">
        <f t="shared" si="3"/>
        <v>349.99328000000003</v>
      </c>
      <c r="R11" s="9">
        <f t="shared" si="4"/>
        <v>27.999462400000002</v>
      </c>
      <c r="S11" s="10">
        <f t="shared" si="5"/>
        <v>377.99274240000005</v>
      </c>
    </row>
    <row r="12" spans="1:19">
      <c r="A12" s="8" t="s">
        <v>23</v>
      </c>
      <c r="B12" s="8" t="s">
        <v>57</v>
      </c>
      <c r="C12" s="8" t="s">
        <v>24</v>
      </c>
      <c r="D12" s="8" t="s">
        <v>25</v>
      </c>
      <c r="E12" s="8" t="s">
        <v>67</v>
      </c>
      <c r="F12" s="8"/>
      <c r="G12" s="9">
        <v>2.9</v>
      </c>
      <c r="H12" s="8">
        <v>96</v>
      </c>
      <c r="I12" s="9">
        <v>2</v>
      </c>
      <c r="J12" s="9">
        <v>2</v>
      </c>
      <c r="K12" s="9">
        <f>(H12+I12-J12)*G12</f>
        <v>278.39999999999998</v>
      </c>
      <c r="L12" s="9">
        <f t="shared" si="0"/>
        <v>22.271999999999998</v>
      </c>
      <c r="M12" s="9">
        <f t="shared" si="1"/>
        <v>4.1759999999999993</v>
      </c>
      <c r="N12" s="9">
        <v>30</v>
      </c>
      <c r="O12" s="9">
        <v>20</v>
      </c>
      <c r="P12" s="9">
        <f t="shared" si="2"/>
        <v>201.952</v>
      </c>
      <c r="Q12" s="9">
        <f t="shared" si="3"/>
        <v>185.52575999999999</v>
      </c>
      <c r="R12" s="9">
        <f t="shared" si="4"/>
        <v>14.842060799999999</v>
      </c>
      <c r="S12" s="10">
        <f t="shared" si="5"/>
        <v>200.3678208</v>
      </c>
    </row>
    <row r="13" spans="1:19">
      <c r="A13" s="8" t="s">
        <v>27</v>
      </c>
      <c r="B13" s="8" t="s">
        <v>58</v>
      </c>
      <c r="C13" s="8" t="s">
        <v>28</v>
      </c>
      <c r="D13" s="8" t="s">
        <v>29</v>
      </c>
      <c r="E13" s="8" t="s">
        <v>26</v>
      </c>
      <c r="F13" s="8"/>
      <c r="G13" s="9">
        <v>2.9</v>
      </c>
      <c r="H13" s="8">
        <v>96</v>
      </c>
      <c r="I13" s="9">
        <v>1</v>
      </c>
      <c r="J13" s="9"/>
      <c r="K13" s="9">
        <f>(H13+I13)*G13</f>
        <v>281.3</v>
      </c>
      <c r="L13" s="9">
        <f t="shared" si="0"/>
        <v>22.504000000000001</v>
      </c>
      <c r="M13" s="9">
        <f t="shared" si="1"/>
        <v>4.2195</v>
      </c>
      <c r="N13" s="9">
        <v>30</v>
      </c>
      <c r="O13" s="9">
        <v>15</v>
      </c>
      <c r="P13" s="9">
        <f t="shared" si="2"/>
        <v>209.57649999999998</v>
      </c>
      <c r="Q13" s="9">
        <f t="shared" si="3"/>
        <v>187.45832000000001</v>
      </c>
      <c r="R13" s="9">
        <f t="shared" si="4"/>
        <v>14.996665600000002</v>
      </c>
      <c r="S13" s="10">
        <f t="shared" si="5"/>
        <v>202.45498560000001</v>
      </c>
    </row>
    <row r="14" spans="1:19">
      <c r="A14" s="8" t="s">
        <v>33</v>
      </c>
      <c r="B14" s="8" t="s">
        <v>59</v>
      </c>
      <c r="C14" s="8" t="s">
        <v>30</v>
      </c>
      <c r="D14" s="8" t="s">
        <v>31</v>
      </c>
      <c r="E14" s="8" t="s">
        <v>32</v>
      </c>
      <c r="F14" s="8"/>
      <c r="G14" s="9">
        <v>2.5</v>
      </c>
      <c r="H14" s="8">
        <v>96</v>
      </c>
      <c r="I14" s="9">
        <v>2</v>
      </c>
      <c r="J14" s="9">
        <v>1</v>
      </c>
      <c r="K14" s="9">
        <f>(H14+I14-J14)*G14</f>
        <v>242.5</v>
      </c>
      <c r="L14" s="9">
        <f t="shared" si="0"/>
        <v>19.400000000000002</v>
      </c>
      <c r="M14" s="9">
        <f t="shared" si="1"/>
        <v>3.6374999999999997</v>
      </c>
      <c r="N14" s="9">
        <v>20</v>
      </c>
      <c r="O14" s="9">
        <v>10</v>
      </c>
      <c r="P14" s="9">
        <f t="shared" si="2"/>
        <v>189.46250000000001</v>
      </c>
      <c r="Q14" s="9">
        <f t="shared" si="3"/>
        <v>161.602</v>
      </c>
      <c r="R14" s="9">
        <f t="shared" si="4"/>
        <v>12.92816</v>
      </c>
      <c r="S14" s="10">
        <f t="shared" si="5"/>
        <v>174.53016</v>
      </c>
    </row>
    <row r="15" spans="1:19">
      <c r="A15" s="8" t="s">
        <v>34</v>
      </c>
      <c r="B15" s="8" t="s">
        <v>60</v>
      </c>
      <c r="C15" s="8" t="s">
        <v>35</v>
      </c>
      <c r="D15" s="8" t="s">
        <v>36</v>
      </c>
      <c r="E15" s="8" t="s">
        <v>14</v>
      </c>
      <c r="F15" s="8"/>
      <c r="G15" s="9">
        <v>3</v>
      </c>
      <c r="H15" s="8">
        <v>96</v>
      </c>
      <c r="I15" s="9">
        <v>1</v>
      </c>
      <c r="J15" s="8"/>
      <c r="K15" s="9">
        <f>(H15+I15)*G15</f>
        <v>291</v>
      </c>
      <c r="L15" s="8">
        <f t="shared" si="0"/>
        <v>23.28</v>
      </c>
      <c r="M15" s="9">
        <f t="shared" si="1"/>
        <v>4.3650000000000002</v>
      </c>
      <c r="N15" s="9">
        <v>50</v>
      </c>
      <c r="O15" s="9">
        <v>30</v>
      </c>
      <c r="P15" s="9">
        <f t="shared" si="2"/>
        <v>183.35500000000002</v>
      </c>
      <c r="Q15" s="9">
        <f t="shared" si="3"/>
        <v>193.92240000000001</v>
      </c>
      <c r="R15" s="9">
        <f t="shared" si="4"/>
        <v>15.513792</v>
      </c>
      <c r="S15" s="10">
        <f t="shared" si="5"/>
        <v>209.43619200000001</v>
      </c>
    </row>
    <row r="16" spans="1:19">
      <c r="A16" s="8" t="s">
        <v>38</v>
      </c>
      <c r="B16" s="8" t="s">
        <v>61</v>
      </c>
      <c r="C16" s="8" t="s">
        <v>37</v>
      </c>
      <c r="D16" s="8" t="s">
        <v>39</v>
      </c>
      <c r="E16" s="8" t="s">
        <v>15</v>
      </c>
      <c r="F16" s="8"/>
      <c r="G16" s="9">
        <v>3.5</v>
      </c>
      <c r="H16" s="8">
        <v>96</v>
      </c>
      <c r="I16" s="9">
        <v>2</v>
      </c>
      <c r="J16" s="9">
        <v>1</v>
      </c>
      <c r="K16" s="9">
        <f>(H16+I16-J16)*G16</f>
        <v>339.5</v>
      </c>
      <c r="L16" s="8">
        <f t="shared" si="0"/>
        <v>27.16</v>
      </c>
      <c r="M16" s="9">
        <f t="shared" si="1"/>
        <v>5.0925000000000002</v>
      </c>
      <c r="N16" s="9">
        <v>70</v>
      </c>
      <c r="O16" s="9">
        <v>25</v>
      </c>
      <c r="P16" s="9">
        <f t="shared" si="2"/>
        <v>212.2475</v>
      </c>
      <c r="Q16" s="9">
        <f t="shared" si="3"/>
        <v>226.24279999999999</v>
      </c>
      <c r="R16" s="9">
        <f t="shared" si="4"/>
        <v>18.099423999999999</v>
      </c>
      <c r="S16" s="10">
        <f t="shared" si="5"/>
        <v>244.34222399999999</v>
      </c>
    </row>
    <row r="17" spans="1:19">
      <c r="A17" s="8" t="s">
        <v>40</v>
      </c>
      <c r="B17" s="8" t="s">
        <v>62</v>
      </c>
      <c r="C17" s="8" t="s">
        <v>41</v>
      </c>
      <c r="D17" s="8" t="s">
        <v>42</v>
      </c>
      <c r="E17" s="8" t="s">
        <v>14</v>
      </c>
      <c r="F17" s="8"/>
      <c r="G17" s="9">
        <v>3</v>
      </c>
      <c r="H17" s="8">
        <v>96</v>
      </c>
      <c r="I17" s="9">
        <v>2</v>
      </c>
      <c r="J17" s="8">
        <v>3</v>
      </c>
      <c r="K17" s="9">
        <f>(H17+I17-J17)*G17</f>
        <v>285</v>
      </c>
      <c r="L17" s="9">
        <f t="shared" si="0"/>
        <v>22.8</v>
      </c>
      <c r="M17" s="9">
        <f t="shared" si="1"/>
        <v>4.2749999999999995</v>
      </c>
      <c r="N17" s="9">
        <v>40</v>
      </c>
      <c r="O17" s="9">
        <v>15</v>
      </c>
      <c r="P17" s="9">
        <f t="shared" si="2"/>
        <v>202.92500000000001</v>
      </c>
      <c r="Q17" s="9">
        <f t="shared" si="3"/>
        <v>189.92400000000001</v>
      </c>
      <c r="R17" s="9">
        <f t="shared" si="4"/>
        <v>15.19392</v>
      </c>
      <c r="S17" s="10">
        <f t="shared" si="5"/>
        <v>205.11792</v>
      </c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mergeCells count="7">
    <mergeCell ref="L6:O6"/>
    <mergeCell ref="Q6:Q7"/>
    <mergeCell ref="A1:S1"/>
    <mergeCell ref="A2:S2"/>
    <mergeCell ref="A3:S3"/>
    <mergeCell ref="A4:S4"/>
    <mergeCell ref="A5:S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  <ignoredErrors>
    <ignoredError sqref="K9 K11 K13 K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2010-11-26T19:03:13Z</cp:lastPrinted>
  <dcterms:created xsi:type="dcterms:W3CDTF">2010-11-25T19:27:23Z</dcterms:created>
  <dcterms:modified xsi:type="dcterms:W3CDTF">2010-11-26T19:03:20Z</dcterms:modified>
</cp:coreProperties>
</file>