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735"/>
  </bookViews>
  <sheets>
    <sheet name="TABLA" sheetId="1" r:id="rId1"/>
    <sheet name="GRADIENTE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J12" i="2" s="1"/>
  <c r="O8" i="2"/>
  <c r="N8" i="2"/>
  <c r="N9" i="2" s="1"/>
  <c r="J11" i="2" s="1"/>
  <c r="E6" i="2"/>
  <c r="J13" i="2" l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F7" i="1"/>
  <c r="E8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7" i="1"/>
  <c r="J10" i="1"/>
  <c r="J11" i="1" s="1"/>
  <c r="J9" i="1"/>
  <c r="G7" i="1" l="1"/>
  <c r="F8" i="1" l="1"/>
  <c r="G8" i="1" s="1"/>
  <c r="E9" i="1" s="1"/>
  <c r="F9" i="1" l="1"/>
  <c r="G9" i="1" s="1"/>
  <c r="E10" i="1" l="1"/>
  <c r="F10" i="1" s="1"/>
  <c r="G10" i="1" s="1"/>
  <c r="E11" i="1" s="1"/>
  <c r="F11" i="1" s="1"/>
  <c r="G11" i="1" s="1"/>
  <c r="E12" i="1" s="1"/>
  <c r="F12" i="1" l="1"/>
  <c r="G12" i="1" s="1"/>
  <c r="E13" i="1" s="1"/>
  <c r="F13" i="1" l="1"/>
  <c r="G13" i="1" s="1"/>
  <c r="E14" i="1" s="1"/>
  <c r="F14" i="1" l="1"/>
  <c r="G14" i="1" s="1"/>
  <c r="E15" i="1" s="1"/>
  <c r="F15" i="1" l="1"/>
  <c r="G15" i="1" s="1"/>
  <c r="E16" i="1" s="1"/>
  <c r="F16" i="1" l="1"/>
  <c r="G16" i="1" s="1"/>
  <c r="E17" i="1" s="1"/>
  <c r="F17" i="1" l="1"/>
  <c r="G17" i="1" s="1"/>
  <c r="E18" i="1" s="1"/>
  <c r="F18" i="1" l="1"/>
  <c r="G18" i="1" s="1"/>
  <c r="E19" i="1" s="1"/>
  <c r="F19" i="1" l="1"/>
  <c r="G19" i="1"/>
  <c r="E20" i="1" s="1"/>
  <c r="F20" i="1" l="1"/>
  <c r="G20" i="1"/>
  <c r="E21" i="1" s="1"/>
  <c r="F21" i="1" l="1"/>
  <c r="G21" i="1"/>
  <c r="E22" i="1" s="1"/>
  <c r="F22" i="1" l="1"/>
  <c r="G22" i="1"/>
  <c r="E23" i="1" s="1"/>
  <c r="F23" i="1" l="1"/>
  <c r="G23" i="1"/>
  <c r="E24" i="1" s="1"/>
  <c r="F24" i="1" l="1"/>
  <c r="G24" i="1"/>
  <c r="E25" i="1" s="1"/>
  <c r="F25" i="1" l="1"/>
  <c r="G25" i="1"/>
  <c r="E26" i="1" s="1"/>
  <c r="F26" i="1" l="1"/>
  <c r="G26" i="1"/>
  <c r="E27" i="1" s="1"/>
  <c r="F27" i="1" l="1"/>
  <c r="G27" i="1"/>
  <c r="E28" i="1" s="1"/>
  <c r="F28" i="1" l="1"/>
  <c r="G28" i="1"/>
  <c r="E29" i="1" s="1"/>
  <c r="F29" i="1" l="1"/>
  <c r="G29" i="1"/>
  <c r="E30" i="1" s="1"/>
  <c r="F30" i="1" l="1"/>
  <c r="G30" i="1"/>
  <c r="F6" i="2"/>
  <c r="G6" i="2"/>
  <c r="E7" i="2" s="1"/>
  <c r="F7" i="2" l="1"/>
  <c r="G7" i="2"/>
  <c r="E8" i="2" s="1"/>
  <c r="F8" i="2" l="1"/>
  <c r="G8" i="2"/>
  <c r="E9" i="2" s="1"/>
  <c r="F9" i="2" l="1"/>
  <c r="G9" i="2"/>
  <c r="E10" i="2" s="1"/>
  <c r="F10" i="2" l="1"/>
  <c r="G10" i="2"/>
  <c r="E11" i="2" s="1"/>
  <c r="F11" i="2" l="1"/>
  <c r="G11" i="2"/>
  <c r="E12" i="2" s="1"/>
  <c r="F12" i="2" l="1"/>
  <c r="G12" i="2"/>
  <c r="E13" i="2" s="1"/>
  <c r="F13" i="2" l="1"/>
  <c r="G13" i="2"/>
  <c r="E14" i="2" s="1"/>
  <c r="F14" i="2" l="1"/>
  <c r="G14" i="2"/>
  <c r="E15" i="2" s="1"/>
  <c r="F15" i="2" l="1"/>
  <c r="G15" i="2"/>
  <c r="E16" i="2" s="1"/>
  <c r="F16" i="2" l="1"/>
  <c r="G16" i="2"/>
  <c r="E17" i="2" s="1"/>
  <c r="F17" i="2" l="1"/>
  <c r="G17" i="2"/>
  <c r="E18" i="2" s="1"/>
  <c r="F18" i="2" l="1"/>
  <c r="G18" i="2"/>
  <c r="E19" i="2" s="1"/>
  <c r="F19" i="2" l="1"/>
  <c r="G19" i="2"/>
  <c r="E20" i="2" s="1"/>
  <c r="F20" i="2" l="1"/>
  <c r="G20" i="2"/>
  <c r="E21" i="2" s="1"/>
  <c r="F21" i="2" l="1"/>
  <c r="G21" i="2"/>
  <c r="E22" i="2" s="1"/>
  <c r="F22" i="2" l="1"/>
  <c r="G22" i="2"/>
  <c r="E23" i="2" s="1"/>
  <c r="F23" i="2" l="1"/>
  <c r="G23" i="2"/>
  <c r="E24" i="2" s="1"/>
  <c r="F24" i="2" l="1"/>
  <c r="G24" i="2"/>
  <c r="E25" i="2" s="1"/>
  <c r="F25" i="2" l="1"/>
  <c r="G25" i="2"/>
  <c r="E26" i="2" s="1"/>
  <c r="F26" i="2" l="1"/>
  <c r="G26" i="2"/>
  <c r="E27" i="2" s="1"/>
  <c r="F27" i="2" l="1"/>
  <c r="G27" i="2"/>
  <c r="E28" i="2" s="1"/>
  <c r="F28" i="2" l="1"/>
  <c r="G28" i="2"/>
  <c r="E29" i="2" s="1"/>
  <c r="F29" i="2" l="1"/>
  <c r="G29" i="2"/>
</calcChain>
</file>

<file path=xl/sharedStrings.xml><?xml version="1.0" encoding="utf-8"?>
<sst xmlns="http://schemas.openxmlformats.org/spreadsheetml/2006/main" count="24" uniqueCount="12">
  <si>
    <t>Tabla Amortizacion</t>
  </si>
  <si>
    <t>No periodo meses</t>
  </si>
  <si>
    <t>No Cuota</t>
  </si>
  <si>
    <t>Valor Cuota</t>
  </si>
  <si>
    <t>Interes</t>
  </si>
  <si>
    <t>Abono Capital</t>
  </si>
  <si>
    <t>Saldo</t>
  </si>
  <si>
    <t>R</t>
  </si>
  <si>
    <t>Interés Mensual</t>
  </si>
  <si>
    <t>Cuotas</t>
  </si>
  <si>
    <t>g</t>
  </si>
  <si>
    <t>Gradiante CRECIENTE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</si>
</sst>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3" fontId="0" fillId="2" borderId="0" xfId="1" applyFont="1" applyFill="1"/>
    <xf numFmtId="43" fontId="0" fillId="2" borderId="0" xfId="0" applyNumberForma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64" fontId="0" fillId="2" borderId="2" xfId="1" applyNumberFormat="1" applyFont="1" applyFill="1" applyBorder="1" applyAlignment="1">
      <alignment horizontal="center"/>
    </xf>
    <xf numFmtId="164" fontId="0" fillId="2" borderId="0" xfId="1" applyNumberFormat="1" applyFont="1" applyFill="1"/>
    <xf numFmtId="0" fontId="3" fillId="2" borderId="0" xfId="0" applyFont="1" applyFill="1" applyAlignment="1">
      <alignment horizontal="center" vertical="center"/>
    </xf>
    <xf numFmtId="0" fontId="2" fillId="5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I14" sqref="I14"/>
    </sheetView>
  </sheetViews>
  <sheetFormatPr baseColWidth="10" defaultRowHeight="15" x14ac:dyDescent="0.25"/>
  <cols>
    <col min="1" max="1" width="11.42578125" style="2"/>
    <col min="2" max="3" width="11.42578125" style="4"/>
    <col min="4" max="4" width="13.5703125" style="4" bestFit="1" customWidth="1"/>
    <col min="5" max="5" width="11.42578125" style="4"/>
    <col min="6" max="6" width="13.42578125" style="4" bestFit="1" customWidth="1"/>
    <col min="7" max="7" width="16.28515625" style="4" bestFit="1" customWidth="1"/>
    <col min="8" max="8" width="11.42578125" style="2"/>
    <col min="9" max="9" width="15.28515625" style="2" bestFit="1" customWidth="1"/>
    <col min="10" max="10" width="12.140625" style="2" bestFit="1" customWidth="1"/>
    <col min="11" max="16384" width="11.42578125" style="2"/>
  </cols>
  <sheetData>
    <row r="2" spans="2:10" ht="15" customHeight="1" x14ac:dyDescent="0.25">
      <c r="B2" s="18" t="s">
        <v>0</v>
      </c>
      <c r="C2" s="18"/>
      <c r="D2" s="18"/>
      <c r="E2" s="18"/>
      <c r="F2" s="18"/>
      <c r="G2" s="18"/>
      <c r="H2" s="1"/>
      <c r="I2" s="1"/>
      <c r="J2" s="1"/>
    </row>
    <row r="3" spans="2:10" ht="15" customHeight="1" x14ac:dyDescent="0.25">
      <c r="B3" s="18"/>
      <c r="C3" s="18"/>
      <c r="D3" s="18"/>
      <c r="E3" s="18"/>
      <c r="F3" s="18"/>
      <c r="G3" s="18"/>
      <c r="H3" s="1"/>
      <c r="I3" s="1"/>
      <c r="J3" s="1"/>
    </row>
    <row r="4" spans="2:10" ht="15" customHeight="1" x14ac:dyDescent="0.25">
      <c r="B4" s="18"/>
      <c r="C4" s="18"/>
      <c r="D4" s="18"/>
      <c r="E4" s="18"/>
      <c r="F4" s="18"/>
      <c r="G4" s="18"/>
      <c r="H4" s="1"/>
      <c r="I4" s="1"/>
      <c r="J4" s="1"/>
    </row>
    <row r="5" spans="2:10" ht="46.5" customHeight="1" x14ac:dyDescent="0.25">
      <c r="B5" s="11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</row>
    <row r="6" spans="2:10" x14ac:dyDescent="0.25">
      <c r="B6" s="3">
        <v>0</v>
      </c>
      <c r="C6" s="5"/>
      <c r="D6" s="13"/>
      <c r="E6" s="13"/>
      <c r="F6" s="13"/>
      <c r="G6" s="13">
        <v>6000000</v>
      </c>
      <c r="I6" s="15" t="s">
        <v>8</v>
      </c>
      <c r="J6" s="19">
        <v>0.03</v>
      </c>
    </row>
    <row r="7" spans="2:10" x14ac:dyDescent="0.25">
      <c r="B7" s="3">
        <v>1</v>
      </c>
      <c r="C7" s="3">
        <v>1</v>
      </c>
      <c r="D7" s="13">
        <f>$J$11</f>
        <v>354284.49569381936</v>
      </c>
      <c r="E7" s="13">
        <f>+G6*$J$6</f>
        <v>180000</v>
      </c>
      <c r="F7" s="13">
        <f>D7-E7</f>
        <v>174284.49569381936</v>
      </c>
      <c r="G7" s="13">
        <f>+G6-F7</f>
        <v>5825715.5043061804</v>
      </c>
      <c r="I7" s="15" t="s">
        <v>9</v>
      </c>
      <c r="J7" s="19">
        <v>24</v>
      </c>
    </row>
    <row r="8" spans="2:10" x14ac:dyDescent="0.25">
      <c r="B8" s="3">
        <v>2</v>
      </c>
      <c r="C8" s="3">
        <v>2</v>
      </c>
      <c r="D8" s="13">
        <f t="shared" ref="D8:D30" si="0">$J$11</f>
        <v>354284.49569381936</v>
      </c>
      <c r="E8" s="13">
        <f t="shared" ref="E8:E30" si="1">+G7*$J$6</f>
        <v>174771.46512918541</v>
      </c>
      <c r="F8" s="13">
        <f t="shared" ref="F8:F18" si="2">D8-E8</f>
        <v>179513.03056463395</v>
      </c>
      <c r="G8" s="13">
        <f t="shared" ref="G8:G18" si="3">+G7-F8</f>
        <v>5646202.4737415463</v>
      </c>
    </row>
    <row r="9" spans="2:10" ht="15.75" thickBot="1" x14ac:dyDescent="0.3">
      <c r="B9" s="3">
        <v>3</v>
      </c>
      <c r="C9" s="3">
        <v>3</v>
      </c>
      <c r="D9" s="13">
        <f t="shared" si="0"/>
        <v>354284.49569381936</v>
      </c>
      <c r="E9" s="13">
        <f t="shared" si="1"/>
        <v>169386.07421224637</v>
      </c>
      <c r="F9" s="13">
        <f t="shared" si="2"/>
        <v>184898.42148157299</v>
      </c>
      <c r="G9" s="13">
        <f t="shared" si="3"/>
        <v>5461304.0522599733</v>
      </c>
      <c r="I9" s="15" t="s">
        <v>7</v>
      </c>
      <c r="J9" s="16">
        <f>G6</f>
        <v>6000000</v>
      </c>
    </row>
    <row r="10" spans="2:10" x14ac:dyDescent="0.25">
      <c r="B10" s="3">
        <v>4</v>
      </c>
      <c r="C10" s="3">
        <v>4</v>
      </c>
      <c r="D10" s="13">
        <f t="shared" si="0"/>
        <v>354284.49569381936</v>
      </c>
      <c r="E10" s="13">
        <f t="shared" si="1"/>
        <v>163839.12156779919</v>
      </c>
      <c r="F10" s="13">
        <f t="shared" si="2"/>
        <v>190445.37412602018</v>
      </c>
      <c r="G10" s="13">
        <f t="shared" si="3"/>
        <v>5270858.6781339534</v>
      </c>
      <c r="J10" s="2">
        <f>((1-(1+J6)^-J7)/J6)</f>
        <v>16.935542122016354</v>
      </c>
    </row>
    <row r="11" spans="2:10" x14ac:dyDescent="0.25">
      <c r="B11" s="3">
        <v>5</v>
      </c>
      <c r="C11" s="3">
        <v>5</v>
      </c>
      <c r="D11" s="13">
        <f t="shared" si="0"/>
        <v>354284.49569381936</v>
      </c>
      <c r="E11" s="13">
        <f t="shared" si="1"/>
        <v>158125.76034401861</v>
      </c>
      <c r="F11" s="13">
        <f t="shared" si="2"/>
        <v>196158.73534980076</v>
      </c>
      <c r="G11" s="13">
        <f t="shared" si="3"/>
        <v>5074699.9427841529</v>
      </c>
      <c r="I11" s="15" t="s">
        <v>7</v>
      </c>
      <c r="J11" s="7">
        <f>+J9/J10</f>
        <v>354284.49569381936</v>
      </c>
    </row>
    <row r="12" spans="2:10" x14ac:dyDescent="0.25">
      <c r="B12" s="3">
        <v>6</v>
      </c>
      <c r="C12" s="3">
        <v>6</v>
      </c>
      <c r="D12" s="13">
        <f t="shared" si="0"/>
        <v>354284.49569381936</v>
      </c>
      <c r="E12" s="13">
        <f t="shared" si="1"/>
        <v>152240.99828352459</v>
      </c>
      <c r="F12" s="13">
        <f t="shared" si="2"/>
        <v>202043.49741029477</v>
      </c>
      <c r="G12" s="13">
        <f t="shared" si="3"/>
        <v>4872656.4453738583</v>
      </c>
    </row>
    <row r="13" spans="2:10" x14ac:dyDescent="0.25">
      <c r="B13" s="3">
        <v>7</v>
      </c>
      <c r="C13" s="3">
        <v>7</v>
      </c>
      <c r="D13" s="13">
        <f t="shared" si="0"/>
        <v>354284.49569381936</v>
      </c>
      <c r="E13" s="13">
        <f t="shared" si="1"/>
        <v>146179.69336121573</v>
      </c>
      <c r="F13" s="13">
        <f t="shared" si="2"/>
        <v>208104.80233260363</v>
      </c>
      <c r="G13" s="13">
        <f t="shared" si="3"/>
        <v>4664551.643041255</v>
      </c>
    </row>
    <row r="14" spans="2:10" x14ac:dyDescent="0.25">
      <c r="B14" s="3">
        <v>8</v>
      </c>
      <c r="C14" s="3">
        <v>8</v>
      </c>
      <c r="D14" s="13">
        <f t="shared" si="0"/>
        <v>354284.49569381936</v>
      </c>
      <c r="E14" s="13">
        <f t="shared" si="1"/>
        <v>139936.54929123764</v>
      </c>
      <c r="F14" s="13">
        <f t="shared" si="2"/>
        <v>214347.94640258173</v>
      </c>
      <c r="G14" s="13">
        <f t="shared" si="3"/>
        <v>4450203.6966386735</v>
      </c>
    </row>
    <row r="15" spans="2:10" x14ac:dyDescent="0.25">
      <c r="B15" s="3">
        <v>9</v>
      </c>
      <c r="C15" s="3">
        <v>9</v>
      </c>
      <c r="D15" s="13">
        <f t="shared" si="0"/>
        <v>354284.49569381936</v>
      </c>
      <c r="E15" s="13">
        <f t="shared" si="1"/>
        <v>133506.11089916021</v>
      </c>
      <c r="F15" s="13">
        <f t="shared" si="2"/>
        <v>220778.38479465916</v>
      </c>
      <c r="G15" s="13">
        <f t="shared" si="3"/>
        <v>4229425.3118440146</v>
      </c>
    </row>
    <row r="16" spans="2:10" x14ac:dyDescent="0.25">
      <c r="B16" s="3">
        <v>10</v>
      </c>
      <c r="C16" s="3">
        <v>10</v>
      </c>
      <c r="D16" s="13">
        <f t="shared" si="0"/>
        <v>354284.49569381936</v>
      </c>
      <c r="E16" s="13">
        <f t="shared" si="1"/>
        <v>126882.75935532044</v>
      </c>
      <c r="F16" s="13">
        <f t="shared" si="2"/>
        <v>227401.73633849894</v>
      </c>
      <c r="G16" s="13">
        <f t="shared" si="3"/>
        <v>4002023.5755055156</v>
      </c>
    </row>
    <row r="17" spans="2:7" x14ac:dyDescent="0.25">
      <c r="B17" s="3">
        <v>11</v>
      </c>
      <c r="C17" s="3">
        <v>11</v>
      </c>
      <c r="D17" s="13">
        <f t="shared" si="0"/>
        <v>354284.49569381936</v>
      </c>
      <c r="E17" s="13">
        <f t="shared" si="1"/>
        <v>120060.70726516546</v>
      </c>
      <c r="F17" s="13">
        <f t="shared" si="2"/>
        <v>234223.7884286539</v>
      </c>
      <c r="G17" s="13">
        <f t="shared" si="3"/>
        <v>3767799.7870768616</v>
      </c>
    </row>
    <row r="18" spans="2:7" x14ac:dyDescent="0.25">
      <c r="B18" s="3">
        <v>12</v>
      </c>
      <c r="C18" s="3">
        <v>12</v>
      </c>
      <c r="D18" s="13">
        <f t="shared" si="0"/>
        <v>354284.49569381936</v>
      </c>
      <c r="E18" s="13">
        <f t="shared" si="1"/>
        <v>113033.99361230584</v>
      </c>
      <c r="F18" s="13">
        <f t="shared" si="2"/>
        <v>241250.50208151352</v>
      </c>
      <c r="G18" s="13">
        <f t="shared" si="3"/>
        <v>3526549.2849953482</v>
      </c>
    </row>
    <row r="19" spans="2:7" x14ac:dyDescent="0.25">
      <c r="B19" s="3">
        <v>13</v>
      </c>
      <c r="C19" s="3">
        <v>13</v>
      </c>
      <c r="D19" s="13">
        <f t="shared" si="0"/>
        <v>354284.49569381936</v>
      </c>
      <c r="E19" s="13">
        <f t="shared" si="1"/>
        <v>105796.47854986045</v>
      </c>
      <c r="F19" s="13">
        <f t="shared" ref="F19:F30" si="4">D19-E19</f>
        <v>248488.01714395892</v>
      </c>
      <c r="G19" s="13">
        <f t="shared" ref="G19:G30" si="5">+G18-F19</f>
        <v>3278061.2678513895</v>
      </c>
    </row>
    <row r="20" spans="2:7" x14ac:dyDescent="0.25">
      <c r="B20" s="3">
        <v>14</v>
      </c>
      <c r="C20" s="3">
        <v>14</v>
      </c>
      <c r="D20" s="13">
        <f t="shared" si="0"/>
        <v>354284.49569381936</v>
      </c>
      <c r="E20" s="13">
        <f t="shared" si="1"/>
        <v>98341.838035541674</v>
      </c>
      <c r="F20" s="13">
        <f t="shared" si="4"/>
        <v>255942.65765827769</v>
      </c>
      <c r="G20" s="13">
        <f t="shared" si="5"/>
        <v>3022118.6101931119</v>
      </c>
    </row>
    <row r="21" spans="2:7" x14ac:dyDescent="0.25">
      <c r="B21" s="3">
        <v>15</v>
      </c>
      <c r="C21" s="3">
        <v>15</v>
      </c>
      <c r="D21" s="13">
        <f t="shared" si="0"/>
        <v>354284.49569381936</v>
      </c>
      <c r="E21" s="13">
        <f t="shared" si="1"/>
        <v>90663.558305793355</v>
      </c>
      <c r="F21" s="13">
        <f t="shared" si="4"/>
        <v>263620.93738802604</v>
      </c>
      <c r="G21" s="13">
        <f t="shared" si="5"/>
        <v>2758497.6728050858</v>
      </c>
    </row>
    <row r="22" spans="2:7" x14ac:dyDescent="0.25">
      <c r="B22" s="3">
        <v>16</v>
      </c>
      <c r="C22" s="3">
        <v>16</v>
      </c>
      <c r="D22" s="13">
        <f t="shared" si="0"/>
        <v>354284.49569381936</v>
      </c>
      <c r="E22" s="13">
        <f t="shared" si="1"/>
        <v>82754.930184152574</v>
      </c>
      <c r="F22" s="13">
        <f t="shared" si="4"/>
        <v>271529.56550966681</v>
      </c>
      <c r="G22" s="13">
        <f t="shared" si="5"/>
        <v>2486968.1072954191</v>
      </c>
    </row>
    <row r="23" spans="2:7" x14ac:dyDescent="0.25">
      <c r="B23" s="3">
        <v>17</v>
      </c>
      <c r="C23" s="3">
        <v>17</v>
      </c>
      <c r="D23" s="13">
        <f t="shared" si="0"/>
        <v>354284.49569381936</v>
      </c>
      <c r="E23" s="13">
        <f t="shared" si="1"/>
        <v>74609.043218862571</v>
      </c>
      <c r="F23" s="13">
        <f t="shared" si="4"/>
        <v>279675.45247495681</v>
      </c>
      <c r="G23" s="13">
        <f t="shared" si="5"/>
        <v>2207292.6548204622</v>
      </c>
    </row>
    <row r="24" spans="2:7" x14ac:dyDescent="0.25">
      <c r="B24" s="3">
        <v>18</v>
      </c>
      <c r="C24" s="3">
        <v>18</v>
      </c>
      <c r="D24" s="13">
        <f t="shared" si="0"/>
        <v>354284.49569381936</v>
      </c>
      <c r="E24" s="13">
        <f t="shared" si="1"/>
        <v>66218.779644613867</v>
      </c>
      <c r="F24" s="13">
        <f t="shared" si="4"/>
        <v>288065.71604920551</v>
      </c>
      <c r="G24" s="13">
        <f t="shared" si="5"/>
        <v>1919226.9387712567</v>
      </c>
    </row>
    <row r="25" spans="2:7" x14ac:dyDescent="0.25">
      <c r="B25" s="3">
        <v>19</v>
      </c>
      <c r="C25" s="3">
        <v>19</v>
      </c>
      <c r="D25" s="13">
        <f t="shared" si="0"/>
        <v>354284.49569381936</v>
      </c>
      <c r="E25" s="13">
        <f t="shared" si="1"/>
        <v>57576.808163137699</v>
      </c>
      <c r="F25" s="13">
        <f t="shared" si="4"/>
        <v>296707.68753068167</v>
      </c>
      <c r="G25" s="13">
        <f t="shared" si="5"/>
        <v>1622519.251240575</v>
      </c>
    </row>
    <row r="26" spans="2:7" x14ac:dyDescent="0.25">
      <c r="B26" s="3">
        <v>20</v>
      </c>
      <c r="C26" s="3">
        <v>20</v>
      </c>
      <c r="D26" s="13">
        <f t="shared" si="0"/>
        <v>354284.49569381936</v>
      </c>
      <c r="E26" s="13">
        <f t="shared" si="1"/>
        <v>48675.57753721725</v>
      </c>
      <c r="F26" s="13">
        <f t="shared" si="4"/>
        <v>305608.91815660213</v>
      </c>
      <c r="G26" s="13">
        <f t="shared" si="5"/>
        <v>1316910.3330839728</v>
      </c>
    </row>
    <row r="27" spans="2:7" x14ac:dyDescent="0.25">
      <c r="B27" s="3">
        <v>21</v>
      </c>
      <c r="C27" s="3">
        <v>21</v>
      </c>
      <c r="D27" s="13">
        <f t="shared" si="0"/>
        <v>354284.49569381936</v>
      </c>
      <c r="E27" s="13">
        <f t="shared" si="1"/>
        <v>39507.309992519185</v>
      </c>
      <c r="F27" s="13">
        <f t="shared" si="4"/>
        <v>314777.18570130016</v>
      </c>
      <c r="G27" s="13">
        <f t="shared" si="5"/>
        <v>1002133.1473826726</v>
      </c>
    </row>
    <row r="28" spans="2:7" x14ac:dyDescent="0.25">
      <c r="B28" s="3">
        <v>22</v>
      </c>
      <c r="C28" s="3">
        <v>22</v>
      </c>
      <c r="D28" s="13">
        <f t="shared" si="0"/>
        <v>354284.49569381936</v>
      </c>
      <c r="E28" s="13">
        <f t="shared" si="1"/>
        <v>30063.99442148018</v>
      </c>
      <c r="F28" s="13">
        <f t="shared" si="4"/>
        <v>324220.5012723392</v>
      </c>
      <c r="G28" s="13">
        <f t="shared" si="5"/>
        <v>677912.6461103335</v>
      </c>
    </row>
    <row r="29" spans="2:7" x14ac:dyDescent="0.25">
      <c r="B29" s="3">
        <v>23</v>
      </c>
      <c r="C29" s="3">
        <v>23</v>
      </c>
      <c r="D29" s="13">
        <f t="shared" si="0"/>
        <v>354284.49569381936</v>
      </c>
      <c r="E29" s="13">
        <f t="shared" si="1"/>
        <v>20337.379383310003</v>
      </c>
      <c r="F29" s="13">
        <f t="shared" si="4"/>
        <v>333947.11631050939</v>
      </c>
      <c r="G29" s="13">
        <f t="shared" si="5"/>
        <v>343965.52979982411</v>
      </c>
    </row>
    <row r="30" spans="2:7" x14ac:dyDescent="0.25">
      <c r="B30" s="3">
        <v>24</v>
      </c>
      <c r="C30" s="3">
        <v>24</v>
      </c>
      <c r="D30" s="13">
        <f t="shared" si="0"/>
        <v>354284.49569381936</v>
      </c>
      <c r="E30" s="13">
        <f t="shared" si="1"/>
        <v>10318.965893994724</v>
      </c>
      <c r="F30" s="13">
        <f t="shared" si="4"/>
        <v>343965.52979982464</v>
      </c>
      <c r="G30" s="13">
        <f t="shared" si="5"/>
        <v>-5.2386894822120667E-10</v>
      </c>
    </row>
  </sheetData>
  <mergeCells count="1">
    <mergeCell ref="B2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K5" sqref="K5"/>
    </sheetView>
  </sheetViews>
  <sheetFormatPr baseColWidth="10" defaultRowHeight="15" x14ac:dyDescent="0.25"/>
  <cols>
    <col min="1" max="5" width="11.42578125" style="2"/>
    <col min="6" max="6" width="15.85546875" style="2" customWidth="1"/>
    <col min="7" max="7" width="14.5703125" style="2" customWidth="1"/>
    <col min="8" max="8" width="11.42578125" style="2"/>
    <col min="9" max="9" width="15.28515625" style="2" bestFit="1" customWidth="1"/>
    <col min="10" max="10" width="14.140625" style="2" bestFit="1" customWidth="1"/>
    <col min="11" max="11" width="11.42578125" style="2"/>
    <col min="12" max="12" width="14.140625" style="2" bestFit="1" customWidth="1"/>
    <col min="13" max="14" width="11.42578125" style="2"/>
    <col min="15" max="15" width="12.28515625" style="2" bestFit="1" customWidth="1"/>
    <col min="16" max="16384" width="11.42578125" style="2"/>
  </cols>
  <sheetData>
    <row r="2" spans="2:15" x14ac:dyDescent="0.25">
      <c r="B2" s="18" t="s">
        <v>11</v>
      </c>
      <c r="C2" s="18"/>
      <c r="D2" s="18"/>
      <c r="E2" s="18"/>
      <c r="F2" s="18"/>
      <c r="G2" s="18"/>
    </row>
    <row r="3" spans="2:15" x14ac:dyDescent="0.25">
      <c r="B3" s="18"/>
      <c r="C3" s="18"/>
      <c r="D3" s="18"/>
      <c r="E3" s="18"/>
      <c r="F3" s="18"/>
      <c r="G3" s="18"/>
    </row>
    <row r="4" spans="2:15" ht="32.25" customHeight="1" x14ac:dyDescent="0.25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2:15" x14ac:dyDescent="0.25">
      <c r="B5" s="3">
        <v>0</v>
      </c>
      <c r="C5" s="5"/>
      <c r="D5" s="6"/>
      <c r="E5" s="6"/>
      <c r="F5" s="6"/>
      <c r="G5" s="14">
        <v>6000000</v>
      </c>
    </row>
    <row r="6" spans="2:15" x14ac:dyDescent="0.25">
      <c r="B6" s="3">
        <v>1</v>
      </c>
      <c r="C6" s="3">
        <v>1</v>
      </c>
      <c r="D6" s="13">
        <f>J13</f>
        <v>334093.69454550458</v>
      </c>
      <c r="E6" s="13">
        <f>+G5*$J$6</f>
        <v>180000</v>
      </c>
      <c r="F6" s="13">
        <f>D6-E6</f>
        <v>154093.69454550458</v>
      </c>
      <c r="G6" s="13">
        <f>+G5-F6</f>
        <v>5845906.3054544954</v>
      </c>
      <c r="I6" s="15" t="s">
        <v>8</v>
      </c>
      <c r="J6" s="19">
        <v>0.03</v>
      </c>
    </row>
    <row r="7" spans="2:15" x14ac:dyDescent="0.25">
      <c r="B7" s="3">
        <v>2</v>
      </c>
      <c r="C7" s="3">
        <v>2</v>
      </c>
      <c r="D7" s="13">
        <f>+D6+$J$8</f>
        <v>336093.69454550458</v>
      </c>
      <c r="E7" s="13">
        <f t="shared" ref="E7:E29" si="0">+G6*$J$6</f>
        <v>175377.18916363484</v>
      </c>
      <c r="F7" s="13">
        <f t="shared" ref="F7:F17" si="1">D7-E7</f>
        <v>160716.50538186973</v>
      </c>
      <c r="G7" s="13">
        <f t="shared" ref="G7:G17" si="2">+G6-F7</f>
        <v>5685189.8000726253</v>
      </c>
      <c r="I7" s="15" t="s">
        <v>9</v>
      </c>
      <c r="J7" s="19">
        <v>24</v>
      </c>
    </row>
    <row r="8" spans="2:15" x14ac:dyDescent="0.25">
      <c r="B8" s="3">
        <v>3</v>
      </c>
      <c r="C8" s="3">
        <v>3</v>
      </c>
      <c r="D8" s="13">
        <f t="shared" ref="D8:D29" si="3">+D7+$J$8</f>
        <v>338093.69454550458</v>
      </c>
      <c r="E8" s="13">
        <f t="shared" si="0"/>
        <v>170555.69400217876</v>
      </c>
      <c r="F8" s="13">
        <f t="shared" si="1"/>
        <v>167538.00054332582</v>
      </c>
      <c r="G8" s="13">
        <f t="shared" si="2"/>
        <v>5517651.7995292991</v>
      </c>
      <c r="I8" s="15" t="s">
        <v>10</v>
      </c>
      <c r="J8" s="17">
        <v>2000</v>
      </c>
      <c r="L8" s="2" t="s">
        <v>7</v>
      </c>
      <c r="M8" s="2">
        <f>((1-(1+J6)^-J7)/J6)</f>
        <v>16.935542122016354</v>
      </c>
      <c r="N8" s="8">
        <f>J8/J6</f>
        <v>66666.666666666672</v>
      </c>
      <c r="O8" s="2">
        <f>(((1-(1+J6)^-J7))/J6)-(J7/(1+J6)^J7)</f>
        <v>5.129132449868127</v>
      </c>
    </row>
    <row r="9" spans="2:15" x14ac:dyDescent="0.25">
      <c r="B9" s="3">
        <v>4</v>
      </c>
      <c r="C9" s="3">
        <v>4</v>
      </c>
      <c r="D9" s="13">
        <f t="shared" si="3"/>
        <v>340093.69454550458</v>
      </c>
      <c r="E9" s="13">
        <f t="shared" si="0"/>
        <v>165529.55398587897</v>
      </c>
      <c r="F9" s="13">
        <f t="shared" si="1"/>
        <v>174564.14055962561</v>
      </c>
      <c r="G9" s="13">
        <f t="shared" si="2"/>
        <v>5343087.6589696733</v>
      </c>
      <c r="N9" s="8">
        <f>N8*O8</f>
        <v>341942.16332454182</v>
      </c>
    </row>
    <row r="10" spans="2:15" x14ac:dyDescent="0.25">
      <c r="B10" s="3">
        <v>5</v>
      </c>
      <c r="C10" s="3">
        <v>5</v>
      </c>
      <c r="D10" s="13">
        <f t="shared" si="3"/>
        <v>342093.69454550458</v>
      </c>
      <c r="E10" s="13">
        <f t="shared" si="0"/>
        <v>160292.62976909018</v>
      </c>
      <c r="F10" s="13">
        <f t="shared" si="1"/>
        <v>181801.06477641439</v>
      </c>
      <c r="G10" s="13">
        <f t="shared" si="2"/>
        <v>5161286.5941932593</v>
      </c>
      <c r="L10" s="7"/>
    </row>
    <row r="11" spans="2:15" ht="15.75" thickBot="1" x14ac:dyDescent="0.3">
      <c r="B11" s="3">
        <v>6</v>
      </c>
      <c r="C11" s="3">
        <v>6</v>
      </c>
      <c r="D11" s="13">
        <f t="shared" si="3"/>
        <v>344093.69454550458</v>
      </c>
      <c r="E11" s="13">
        <f t="shared" si="0"/>
        <v>154838.59782579777</v>
      </c>
      <c r="F11" s="13">
        <f t="shared" si="1"/>
        <v>189255.09671970681</v>
      </c>
      <c r="G11" s="13">
        <f t="shared" si="2"/>
        <v>4972031.4974735528</v>
      </c>
      <c r="I11" s="15" t="s">
        <v>7</v>
      </c>
      <c r="J11" s="16">
        <f>G5-N9</f>
        <v>5658057.8366754586</v>
      </c>
      <c r="M11" s="8"/>
    </row>
    <row r="12" spans="2:15" x14ac:dyDescent="0.25">
      <c r="B12" s="3">
        <v>7</v>
      </c>
      <c r="C12" s="3">
        <v>7</v>
      </c>
      <c r="D12" s="13">
        <f t="shared" si="3"/>
        <v>346093.69454550458</v>
      </c>
      <c r="E12" s="13">
        <f t="shared" si="0"/>
        <v>149160.94492420659</v>
      </c>
      <c r="F12" s="13">
        <f t="shared" si="1"/>
        <v>196932.74962129799</v>
      </c>
      <c r="G12" s="13">
        <f t="shared" si="2"/>
        <v>4775098.7478522547</v>
      </c>
      <c r="J12" s="2">
        <f>M8</f>
        <v>16.935542122016354</v>
      </c>
      <c r="M12" s="8"/>
    </row>
    <row r="13" spans="2:15" x14ac:dyDescent="0.25">
      <c r="B13" s="3">
        <v>8</v>
      </c>
      <c r="C13" s="3">
        <v>8</v>
      </c>
      <c r="D13" s="13">
        <f t="shared" si="3"/>
        <v>348093.69454550458</v>
      </c>
      <c r="E13" s="13">
        <f t="shared" si="0"/>
        <v>143252.96243556764</v>
      </c>
      <c r="F13" s="13">
        <f t="shared" si="1"/>
        <v>204840.73210993694</v>
      </c>
      <c r="G13" s="13">
        <f t="shared" si="2"/>
        <v>4570258.0157423178</v>
      </c>
      <c r="I13" s="15" t="s">
        <v>7</v>
      </c>
      <c r="J13" s="7">
        <f>J11/J12</f>
        <v>334093.69454550458</v>
      </c>
    </row>
    <row r="14" spans="2:15" x14ac:dyDescent="0.25">
      <c r="B14" s="3">
        <v>9</v>
      </c>
      <c r="C14" s="3">
        <v>9</v>
      </c>
      <c r="D14" s="13">
        <f t="shared" si="3"/>
        <v>350093.69454550458</v>
      </c>
      <c r="E14" s="13">
        <f t="shared" si="0"/>
        <v>137107.74047226954</v>
      </c>
      <c r="F14" s="13">
        <f t="shared" si="1"/>
        <v>212985.95407323504</v>
      </c>
      <c r="G14" s="13">
        <f t="shared" si="2"/>
        <v>4357272.0616690824</v>
      </c>
    </row>
    <row r="15" spans="2:15" x14ac:dyDescent="0.25">
      <c r="B15" s="3">
        <v>10</v>
      </c>
      <c r="C15" s="3">
        <v>10</v>
      </c>
      <c r="D15" s="13">
        <f t="shared" si="3"/>
        <v>352093.69454550458</v>
      </c>
      <c r="E15" s="13">
        <f t="shared" si="0"/>
        <v>130718.16185007247</v>
      </c>
      <c r="F15" s="13">
        <f t="shared" si="1"/>
        <v>221375.53269543211</v>
      </c>
      <c r="G15" s="13">
        <f t="shared" si="2"/>
        <v>4135896.5289736502</v>
      </c>
      <c r="I15" s="15"/>
    </row>
    <row r="16" spans="2:15" x14ac:dyDescent="0.25">
      <c r="B16" s="3">
        <v>11</v>
      </c>
      <c r="C16" s="3">
        <v>11</v>
      </c>
      <c r="D16" s="13">
        <f t="shared" si="3"/>
        <v>354093.69454550458</v>
      </c>
      <c r="E16" s="13">
        <f t="shared" si="0"/>
        <v>124076.8958692095</v>
      </c>
      <c r="F16" s="13">
        <f t="shared" si="1"/>
        <v>230016.79867629509</v>
      </c>
      <c r="G16" s="13">
        <f t="shared" si="2"/>
        <v>3905879.730297355</v>
      </c>
    </row>
    <row r="17" spans="2:7" x14ac:dyDescent="0.25">
      <c r="B17" s="3">
        <v>12</v>
      </c>
      <c r="C17" s="3">
        <v>12</v>
      </c>
      <c r="D17" s="13">
        <f t="shared" si="3"/>
        <v>356093.69454550458</v>
      </c>
      <c r="E17" s="13">
        <f t="shared" si="0"/>
        <v>117176.39190892065</v>
      </c>
      <c r="F17" s="13">
        <f t="shared" si="1"/>
        <v>238917.30263658392</v>
      </c>
      <c r="G17" s="13">
        <f t="shared" si="2"/>
        <v>3666962.4276607712</v>
      </c>
    </row>
    <row r="18" spans="2:7" x14ac:dyDescent="0.25">
      <c r="B18" s="3">
        <v>13</v>
      </c>
      <c r="C18" s="3">
        <v>13</v>
      </c>
      <c r="D18" s="13">
        <f t="shared" si="3"/>
        <v>358093.69454550458</v>
      </c>
      <c r="E18" s="13">
        <f t="shared" si="0"/>
        <v>110008.87282982313</v>
      </c>
      <c r="F18" s="13">
        <f t="shared" ref="F18:F29" si="4">D18-E18</f>
        <v>248084.82171568146</v>
      </c>
      <c r="G18" s="13">
        <f t="shared" ref="G18:G29" si="5">+G17-F18</f>
        <v>3418877.6059450898</v>
      </c>
    </row>
    <row r="19" spans="2:7" x14ac:dyDescent="0.25">
      <c r="B19" s="3">
        <v>14</v>
      </c>
      <c r="C19" s="3">
        <v>14</v>
      </c>
      <c r="D19" s="13">
        <f t="shared" si="3"/>
        <v>360093.69454550458</v>
      </c>
      <c r="E19" s="13">
        <f t="shared" si="0"/>
        <v>102566.32817835269</v>
      </c>
      <c r="F19" s="13">
        <f t="shared" si="4"/>
        <v>257527.3663671519</v>
      </c>
      <c r="G19" s="13">
        <f t="shared" si="5"/>
        <v>3161350.2395779379</v>
      </c>
    </row>
    <row r="20" spans="2:7" x14ac:dyDescent="0.25">
      <c r="B20" s="3">
        <v>15</v>
      </c>
      <c r="C20" s="3">
        <v>15</v>
      </c>
      <c r="D20" s="13">
        <f t="shared" si="3"/>
        <v>362093.69454550458</v>
      </c>
      <c r="E20" s="13">
        <f t="shared" si="0"/>
        <v>94840.507187338138</v>
      </c>
      <c r="F20" s="13">
        <f t="shared" si="4"/>
        <v>267253.18735816644</v>
      </c>
      <c r="G20" s="13">
        <f t="shared" si="5"/>
        <v>2894097.0522197713</v>
      </c>
    </row>
    <row r="21" spans="2:7" x14ac:dyDescent="0.25">
      <c r="B21" s="3">
        <v>16</v>
      </c>
      <c r="C21" s="3">
        <v>16</v>
      </c>
      <c r="D21" s="13">
        <f t="shared" si="3"/>
        <v>364093.69454550458</v>
      </c>
      <c r="E21" s="13">
        <f t="shared" si="0"/>
        <v>86822.911566593131</v>
      </c>
      <c r="F21" s="13">
        <f t="shared" si="4"/>
        <v>277270.78297891142</v>
      </c>
      <c r="G21" s="13">
        <f t="shared" si="5"/>
        <v>2616826.2692408599</v>
      </c>
    </row>
    <row r="22" spans="2:7" x14ac:dyDescent="0.25">
      <c r="B22" s="3">
        <v>17</v>
      </c>
      <c r="C22" s="3">
        <v>17</v>
      </c>
      <c r="D22" s="13">
        <f t="shared" si="3"/>
        <v>366093.69454550458</v>
      </c>
      <c r="E22" s="13">
        <f t="shared" si="0"/>
        <v>78504.788077225792</v>
      </c>
      <c r="F22" s="13">
        <f t="shared" si="4"/>
        <v>287588.90646827879</v>
      </c>
      <c r="G22" s="13">
        <f t="shared" si="5"/>
        <v>2329237.3627725812</v>
      </c>
    </row>
    <row r="23" spans="2:7" x14ac:dyDescent="0.25">
      <c r="B23" s="3">
        <v>18</v>
      </c>
      <c r="C23" s="3">
        <v>18</v>
      </c>
      <c r="D23" s="13">
        <f t="shared" si="3"/>
        <v>368093.69454550458</v>
      </c>
      <c r="E23" s="13">
        <f t="shared" si="0"/>
        <v>69877.120883177427</v>
      </c>
      <c r="F23" s="13">
        <f t="shared" si="4"/>
        <v>298216.57366232714</v>
      </c>
      <c r="G23" s="13">
        <f t="shared" si="5"/>
        <v>2031020.789110254</v>
      </c>
    </row>
    <row r="24" spans="2:7" x14ac:dyDescent="0.25">
      <c r="B24" s="3">
        <v>19</v>
      </c>
      <c r="C24" s="3">
        <v>19</v>
      </c>
      <c r="D24" s="13">
        <f t="shared" si="3"/>
        <v>370093.69454550458</v>
      </c>
      <c r="E24" s="13">
        <f t="shared" si="0"/>
        <v>60930.623673307622</v>
      </c>
      <c r="F24" s="13">
        <f t="shared" si="4"/>
        <v>309163.07087219693</v>
      </c>
      <c r="G24" s="13">
        <f t="shared" si="5"/>
        <v>1721857.7182380571</v>
      </c>
    </row>
    <row r="25" spans="2:7" x14ac:dyDescent="0.25">
      <c r="B25" s="3">
        <v>20</v>
      </c>
      <c r="C25" s="3">
        <v>20</v>
      </c>
      <c r="D25" s="13">
        <f t="shared" si="3"/>
        <v>372093.69454550458</v>
      </c>
      <c r="E25" s="13">
        <f t="shared" si="0"/>
        <v>51655.73154714171</v>
      </c>
      <c r="F25" s="13">
        <f t="shared" si="4"/>
        <v>320437.96299836284</v>
      </c>
      <c r="G25" s="13">
        <f t="shared" si="5"/>
        <v>1401419.7552396944</v>
      </c>
    </row>
    <row r="26" spans="2:7" x14ac:dyDescent="0.25">
      <c r="B26" s="3">
        <v>21</v>
      </c>
      <c r="C26" s="3">
        <v>21</v>
      </c>
      <c r="D26" s="13">
        <f t="shared" si="3"/>
        <v>374093.69454550458</v>
      </c>
      <c r="E26" s="13">
        <f t="shared" si="0"/>
        <v>42042.592657190828</v>
      </c>
      <c r="F26" s="13">
        <f t="shared" si="4"/>
        <v>332051.10188831377</v>
      </c>
      <c r="G26" s="13">
        <f t="shared" si="5"/>
        <v>1069368.6533513805</v>
      </c>
    </row>
    <row r="27" spans="2:7" x14ac:dyDescent="0.25">
      <c r="B27" s="3">
        <v>22</v>
      </c>
      <c r="C27" s="3">
        <v>22</v>
      </c>
      <c r="D27" s="13">
        <f t="shared" si="3"/>
        <v>376093.69454550458</v>
      </c>
      <c r="E27" s="13">
        <f t="shared" si="0"/>
        <v>32081.059600541412</v>
      </c>
      <c r="F27" s="13">
        <f t="shared" si="4"/>
        <v>344012.63494496315</v>
      </c>
      <c r="G27" s="13">
        <f t="shared" si="5"/>
        <v>725356.01840641734</v>
      </c>
    </row>
    <row r="28" spans="2:7" x14ac:dyDescent="0.25">
      <c r="B28" s="3">
        <v>23</v>
      </c>
      <c r="C28" s="3">
        <v>23</v>
      </c>
      <c r="D28" s="13">
        <f t="shared" si="3"/>
        <v>378093.69454550458</v>
      </c>
      <c r="E28" s="13">
        <f t="shared" si="0"/>
        <v>21760.68055219252</v>
      </c>
      <c r="F28" s="13">
        <f t="shared" si="4"/>
        <v>356333.01399331208</v>
      </c>
      <c r="G28" s="13">
        <f t="shared" si="5"/>
        <v>369023.00441310526</v>
      </c>
    </row>
    <row r="29" spans="2:7" x14ac:dyDescent="0.25">
      <c r="B29" s="3">
        <v>24</v>
      </c>
      <c r="C29" s="3">
        <v>24</v>
      </c>
      <c r="D29" s="13">
        <f t="shared" si="3"/>
        <v>380093.69454550458</v>
      </c>
      <c r="E29" s="13">
        <f t="shared" si="0"/>
        <v>11070.690132393158</v>
      </c>
      <c r="F29" s="13">
        <f t="shared" si="4"/>
        <v>369023.00441311143</v>
      </c>
      <c r="G29" s="13">
        <f t="shared" si="5"/>
        <v>-6.1700120568275452E-9</v>
      </c>
    </row>
  </sheetData>
  <mergeCells count="1">
    <mergeCell ref="B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GRADIENTE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sala4</dc:creator>
  <cp:lastModifiedBy>OSCAR CORTES</cp:lastModifiedBy>
  <dcterms:created xsi:type="dcterms:W3CDTF">2015-05-09T17:02:37Z</dcterms:created>
  <dcterms:modified xsi:type="dcterms:W3CDTF">2015-05-23T01:55:33Z</dcterms:modified>
</cp:coreProperties>
</file>