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901" activeTab="0"/>
  </bookViews>
  <sheets>
    <sheet name="Pto PCL NEIVA 2010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2.8" sheetId="13" r:id="rId13"/>
    <sheet name="3.1.1" sheetId="14" r:id="rId14"/>
    <sheet name="3.1.2" sheetId="15" r:id="rId15"/>
    <sheet name="3.1.3" sheetId="16" r:id="rId16"/>
    <sheet name="3.1.4" sheetId="17" r:id="rId17"/>
    <sheet name="3.1.5" sheetId="18" r:id="rId18"/>
    <sheet name="3.1.6" sheetId="19" r:id="rId19"/>
    <sheet name="3.1.7" sheetId="20" r:id="rId20"/>
    <sheet name="3.2.1" sheetId="21" r:id="rId21"/>
    <sheet name="3.2.2" sheetId="22" r:id="rId22"/>
    <sheet name="3.2.3" sheetId="23" r:id="rId23"/>
    <sheet name="3.2.4" sheetId="24" r:id="rId24"/>
    <sheet name="3.2.5" sheetId="25" r:id="rId25"/>
    <sheet name="4.1" sheetId="26" r:id="rId26"/>
    <sheet name="4.2" sheetId="27" r:id="rId27"/>
    <sheet name="4.3" sheetId="28" r:id="rId28"/>
    <sheet name="4.4" sheetId="29" r:id="rId29"/>
    <sheet name="4.5" sheetId="30" r:id="rId30"/>
    <sheet name="4.6" sheetId="31" r:id="rId31"/>
    <sheet name="5.1" sheetId="32" r:id="rId32"/>
    <sheet name="5.2" sheetId="33" r:id="rId33"/>
    <sheet name="5.3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0" hidden="1">'Pto PCL NEIVA 2010'!$A$6:$F$6</definedName>
    <definedName name="A">'[6]Constantes Generales'!$B$2</definedName>
    <definedName name="ACPM">'[7]Datos Generales'!$B$12</definedName>
    <definedName name="AHI">'[7]Datos Generales'!$B$16</definedName>
    <definedName name="alcVE" localSheetId="2">'[4]Alcantarillas'!#REF!</definedName>
    <definedName name="alcVE" localSheetId="3">'[4]Alcantarillas'!#REF!</definedName>
    <definedName name="alcVE" localSheetId="4">'[4]Alcantarillas'!#REF!</definedName>
    <definedName name="alcVE" localSheetId="5">'[4]Alcantarillas'!#REF!</definedName>
    <definedName name="alcVE" localSheetId="6">'[4]Alcantarillas'!#REF!</definedName>
    <definedName name="alcVE" localSheetId="7">'[4]Alcantarillas'!#REF!</definedName>
    <definedName name="alcVE" localSheetId="8">'[4]Alcantarillas'!#REF!</definedName>
    <definedName name="alcVE" localSheetId="9">'[4]Alcantarillas'!#REF!</definedName>
    <definedName name="alcVE" localSheetId="10">'[4]Alcantarillas'!#REF!</definedName>
    <definedName name="alcVE" localSheetId="11">'[4]Alcantarillas'!#REF!</definedName>
    <definedName name="alcVE" localSheetId="12">'[4]Alcantarillas'!#REF!</definedName>
    <definedName name="alcVE" localSheetId="13">'[4]Alcantarillas'!#REF!</definedName>
    <definedName name="alcVE" localSheetId="14">'[4]Alcantarillas'!#REF!</definedName>
    <definedName name="alcVE" localSheetId="15">'[4]Alcantarillas'!#REF!</definedName>
    <definedName name="alcVE" localSheetId="16">'[4]Alcantarillas'!#REF!</definedName>
    <definedName name="alcVE" localSheetId="17">'[4]Alcantarillas'!#REF!</definedName>
    <definedName name="alcVE" localSheetId="18">'[4]Alcantarillas'!#REF!</definedName>
    <definedName name="alcVE" localSheetId="19">'[4]Alcantarillas'!#REF!</definedName>
    <definedName name="alcVE" localSheetId="20">'[4]Alcantarillas'!#REF!</definedName>
    <definedName name="alcVE" localSheetId="21">'[4]Alcantarillas'!#REF!</definedName>
    <definedName name="alcVE" localSheetId="22">'[4]Alcantarillas'!#REF!</definedName>
    <definedName name="alcVE" localSheetId="23">'[4]Alcantarillas'!#REF!</definedName>
    <definedName name="alcVE" localSheetId="24">'[4]Alcantarillas'!#REF!</definedName>
    <definedName name="alcVE" localSheetId="25">'[4]Alcantarillas'!#REF!</definedName>
    <definedName name="alcVE" localSheetId="26">'[4]Alcantarillas'!#REF!</definedName>
    <definedName name="alcVE" localSheetId="27">'[4]Alcantarillas'!#REF!</definedName>
    <definedName name="alcVE" localSheetId="28">'[4]Alcantarillas'!#REF!</definedName>
    <definedName name="alcVE" localSheetId="29">'[4]Alcantarillas'!#REF!</definedName>
    <definedName name="alcVE" localSheetId="30">'[4]Alcantarillas'!#REF!</definedName>
    <definedName name="alcVE" localSheetId="31">'[4]Alcantarillas'!#REF!</definedName>
    <definedName name="alcVE" localSheetId="32">'[4]Alcantarillas'!#REF!</definedName>
    <definedName name="alcVE" localSheetId="33">'[4]Alcantarillas'!#REF!</definedName>
    <definedName name="alcVE">'[4]Alcantarillas'!#REF!</definedName>
    <definedName name="AlcVN" localSheetId="2">'[4]Alcantarillas'!#REF!</definedName>
    <definedName name="AlcVN" localSheetId="3">'[4]Alcantarillas'!#REF!</definedName>
    <definedName name="AlcVN" localSheetId="4">'[4]Alcantarillas'!#REF!</definedName>
    <definedName name="AlcVN" localSheetId="5">'[4]Alcantarillas'!#REF!</definedName>
    <definedName name="AlcVN" localSheetId="6">'[4]Alcantarillas'!#REF!</definedName>
    <definedName name="AlcVN" localSheetId="7">'[4]Alcantarillas'!#REF!</definedName>
    <definedName name="AlcVN" localSheetId="8">'[4]Alcantarillas'!#REF!</definedName>
    <definedName name="AlcVN" localSheetId="9">'[4]Alcantarillas'!#REF!</definedName>
    <definedName name="AlcVN" localSheetId="10">'[4]Alcantarillas'!#REF!</definedName>
    <definedName name="AlcVN" localSheetId="11">'[4]Alcantarillas'!#REF!</definedName>
    <definedName name="AlcVN" localSheetId="12">'[4]Alcantarillas'!#REF!</definedName>
    <definedName name="AlcVN" localSheetId="13">'[4]Alcantarillas'!#REF!</definedName>
    <definedName name="AlcVN" localSheetId="14">'[4]Alcantarillas'!#REF!</definedName>
    <definedName name="AlcVN" localSheetId="15">'[4]Alcantarillas'!#REF!</definedName>
    <definedName name="AlcVN" localSheetId="16">'[4]Alcantarillas'!#REF!</definedName>
    <definedName name="AlcVN" localSheetId="17">'[4]Alcantarillas'!#REF!</definedName>
    <definedName name="AlcVN" localSheetId="18">'[4]Alcantarillas'!#REF!</definedName>
    <definedName name="AlcVN" localSheetId="19">'[4]Alcantarillas'!#REF!</definedName>
    <definedName name="AlcVN" localSheetId="20">'[4]Alcantarillas'!#REF!</definedName>
    <definedName name="AlcVN" localSheetId="21">'[4]Alcantarillas'!#REF!</definedName>
    <definedName name="AlcVN" localSheetId="22">'[4]Alcantarillas'!#REF!</definedName>
    <definedName name="AlcVN" localSheetId="23">'[4]Alcantarillas'!#REF!</definedName>
    <definedName name="AlcVN" localSheetId="24">'[4]Alcantarillas'!#REF!</definedName>
    <definedName name="AlcVN" localSheetId="25">'[4]Alcantarillas'!#REF!</definedName>
    <definedName name="AlcVN" localSheetId="26">'[4]Alcantarillas'!#REF!</definedName>
    <definedName name="AlcVN" localSheetId="27">'[4]Alcantarillas'!#REF!</definedName>
    <definedName name="AlcVN" localSheetId="28">'[4]Alcantarillas'!#REF!</definedName>
    <definedName name="AlcVN" localSheetId="29">'[4]Alcantarillas'!#REF!</definedName>
    <definedName name="AlcVN" localSheetId="30">'[4]Alcantarillas'!#REF!</definedName>
    <definedName name="AlcVN" localSheetId="31">'[4]Alcantarillas'!#REF!</definedName>
    <definedName name="AlcVN" localSheetId="32">'[4]Alcantarillas'!#REF!</definedName>
    <definedName name="AlcVN" localSheetId="33">'[4]Alcantarillas'!#REF!</definedName>
    <definedName name="AlcVN">'[4]Alcantarillas'!#REF!</definedName>
    <definedName name="AMO">'[7]Datos Generales'!$B$14</definedName>
    <definedName name="_xlnm.Print_Area" localSheetId="0">'Pto PCL NEIVA 2010'!$A$1:$F$71</definedName>
    <definedName name="asd">#REF!</definedName>
    <definedName name="ATR">'[7]Datos Generales'!$B$15</definedName>
    <definedName name="AY">'[7]Datos Generales'!$B$4</definedName>
    <definedName name="BASE">#REF!</definedName>
    <definedName name="BuiltIn_Print_Area" localSheetId="2">'[1]Form5 _Pág_ 1'!#REF!</definedName>
    <definedName name="BuiltIn_Print_Area" localSheetId="3">'[1]Form5 _Pág_ 1'!#REF!</definedName>
    <definedName name="BuiltIn_Print_Area" localSheetId="4">'[1]Form5 _Pág_ 1'!#REF!</definedName>
    <definedName name="BuiltIn_Print_Area" localSheetId="5">'[1]Form5 _Pág_ 1'!#REF!</definedName>
    <definedName name="BuiltIn_Print_Area" localSheetId="6">'[1]Form5 _Pág_ 1'!#REF!</definedName>
    <definedName name="BuiltIn_Print_Area" localSheetId="7">'[1]Form5 _Pág_ 1'!#REF!</definedName>
    <definedName name="BuiltIn_Print_Area" localSheetId="8">'[1]Form5 _Pág_ 1'!#REF!</definedName>
    <definedName name="BuiltIn_Print_Area" localSheetId="9">'[1]Form5 _Pág_ 1'!#REF!</definedName>
    <definedName name="BuiltIn_Print_Area" localSheetId="10">'[1]Form5 _Pág_ 1'!#REF!</definedName>
    <definedName name="BuiltIn_Print_Area" localSheetId="11">'[1]Form5 _Pág_ 1'!#REF!</definedName>
    <definedName name="BuiltIn_Print_Area" localSheetId="12">'[1]Form5 _Pág_ 1'!#REF!</definedName>
    <definedName name="BuiltIn_Print_Area" localSheetId="13">'[1]Form5 _Pág_ 1'!#REF!</definedName>
    <definedName name="BuiltIn_Print_Area" localSheetId="14">'[1]Form5 _Pág_ 1'!#REF!</definedName>
    <definedName name="BuiltIn_Print_Area" localSheetId="15">'[1]Form5 _Pág_ 1'!#REF!</definedName>
    <definedName name="BuiltIn_Print_Area" localSheetId="16">'[1]Form5 _Pág_ 1'!#REF!</definedName>
    <definedName name="BuiltIn_Print_Area" localSheetId="17">'[1]Form5 _Pág_ 1'!#REF!</definedName>
    <definedName name="BuiltIn_Print_Area" localSheetId="18">'[1]Form5 _Pág_ 1'!#REF!</definedName>
    <definedName name="BuiltIn_Print_Area" localSheetId="19">'[1]Form5 _Pág_ 1'!#REF!</definedName>
    <definedName name="BuiltIn_Print_Area" localSheetId="20">'[1]Form5 _Pág_ 1'!#REF!</definedName>
    <definedName name="BuiltIn_Print_Area" localSheetId="21">'[1]Form5 _Pág_ 1'!#REF!</definedName>
    <definedName name="BuiltIn_Print_Area" localSheetId="22">'[1]Form5 _Pág_ 1'!#REF!</definedName>
    <definedName name="BuiltIn_Print_Area" localSheetId="23">'[1]Form5 _Pág_ 1'!#REF!</definedName>
    <definedName name="BuiltIn_Print_Area" localSheetId="24">'[1]Form5 _Pág_ 1'!#REF!</definedName>
    <definedName name="BuiltIn_Print_Area" localSheetId="25">'[1]Form5 _Pág_ 1'!#REF!</definedName>
    <definedName name="BuiltIn_Print_Area" localSheetId="26">'[1]Form5 _Pág_ 1'!#REF!</definedName>
    <definedName name="BuiltIn_Print_Area" localSheetId="27">'[1]Form5 _Pág_ 1'!#REF!</definedName>
    <definedName name="BuiltIn_Print_Area" localSheetId="28">'[1]Form5 _Pág_ 1'!#REF!</definedName>
    <definedName name="BuiltIn_Print_Area" localSheetId="29">'[1]Form5 _Pág_ 1'!#REF!</definedName>
    <definedName name="BuiltIn_Print_Area" localSheetId="30">'[1]Form5 _Pág_ 1'!#REF!</definedName>
    <definedName name="BuiltIn_Print_Area" localSheetId="31">'[1]Form5 _Pág_ 1'!#REF!</definedName>
    <definedName name="BuiltIn_Print_Area" localSheetId="32">'[1]Form5 _Pág_ 1'!#REF!</definedName>
    <definedName name="BuiltIn_Print_Area" localSheetId="33">'[1]Form5 _Pág_ 1'!#REF!</definedName>
    <definedName name="BuiltIn_Print_Area">'[1]Form5 _Pág_ 1'!#REF!</definedName>
    <definedName name="BuiltIn_Print_Area___0" localSheetId="2">'[1]Form5 _Pág_ 2'!#REF!</definedName>
    <definedName name="BuiltIn_Print_Area___0" localSheetId="3">'[1]Form5 _Pág_ 2'!#REF!</definedName>
    <definedName name="BuiltIn_Print_Area___0" localSheetId="4">'[1]Form5 _Pág_ 2'!#REF!</definedName>
    <definedName name="BuiltIn_Print_Area___0" localSheetId="5">'[1]Form5 _Pág_ 2'!#REF!</definedName>
    <definedName name="BuiltIn_Print_Area___0" localSheetId="6">'[1]Form5 _Pág_ 2'!#REF!</definedName>
    <definedName name="BuiltIn_Print_Area___0" localSheetId="7">'[1]Form5 _Pág_ 2'!#REF!</definedName>
    <definedName name="BuiltIn_Print_Area___0" localSheetId="8">'[1]Form5 _Pág_ 2'!#REF!</definedName>
    <definedName name="BuiltIn_Print_Area___0" localSheetId="9">'[1]Form5 _Pág_ 2'!#REF!</definedName>
    <definedName name="BuiltIn_Print_Area___0" localSheetId="10">'[1]Form5 _Pág_ 2'!#REF!</definedName>
    <definedName name="BuiltIn_Print_Area___0" localSheetId="11">'[1]Form5 _Pág_ 2'!#REF!</definedName>
    <definedName name="BuiltIn_Print_Area___0" localSheetId="12">'[1]Form5 _Pág_ 2'!#REF!</definedName>
    <definedName name="BuiltIn_Print_Area___0" localSheetId="13">'[1]Form5 _Pág_ 2'!#REF!</definedName>
    <definedName name="BuiltIn_Print_Area___0" localSheetId="14">'[1]Form5 _Pág_ 2'!#REF!</definedName>
    <definedName name="BuiltIn_Print_Area___0" localSheetId="15">'[1]Form5 _Pág_ 2'!#REF!</definedName>
    <definedName name="BuiltIn_Print_Area___0" localSheetId="16">'[1]Form5 _Pág_ 2'!#REF!</definedName>
    <definedName name="BuiltIn_Print_Area___0" localSheetId="17">'[1]Form5 _Pág_ 2'!#REF!</definedName>
    <definedName name="BuiltIn_Print_Area___0" localSheetId="18">'[1]Form5 _Pág_ 2'!#REF!</definedName>
    <definedName name="BuiltIn_Print_Area___0" localSheetId="19">'[1]Form5 _Pág_ 2'!#REF!</definedName>
    <definedName name="BuiltIn_Print_Area___0" localSheetId="20">'[1]Form5 _Pág_ 2'!#REF!</definedName>
    <definedName name="BuiltIn_Print_Area___0" localSheetId="21">'[1]Form5 _Pág_ 2'!#REF!</definedName>
    <definedName name="BuiltIn_Print_Area___0" localSheetId="22">'[1]Form5 _Pág_ 2'!#REF!</definedName>
    <definedName name="BuiltIn_Print_Area___0" localSheetId="23">'[1]Form5 _Pág_ 2'!#REF!</definedName>
    <definedName name="BuiltIn_Print_Area___0" localSheetId="24">'[1]Form5 _Pág_ 2'!#REF!</definedName>
    <definedName name="BuiltIn_Print_Area___0" localSheetId="25">'[1]Form5 _Pág_ 2'!#REF!</definedName>
    <definedName name="BuiltIn_Print_Area___0" localSheetId="26">'[1]Form5 _Pág_ 2'!#REF!</definedName>
    <definedName name="BuiltIn_Print_Area___0" localSheetId="27">'[1]Form5 _Pág_ 2'!#REF!</definedName>
    <definedName name="BuiltIn_Print_Area___0" localSheetId="28">'[1]Form5 _Pág_ 2'!#REF!</definedName>
    <definedName name="BuiltIn_Print_Area___0" localSheetId="29">'[1]Form5 _Pág_ 2'!#REF!</definedName>
    <definedName name="BuiltIn_Print_Area___0" localSheetId="30">'[1]Form5 _Pág_ 2'!#REF!</definedName>
    <definedName name="BuiltIn_Print_Area___0" localSheetId="31">'[1]Form5 _Pág_ 2'!#REF!</definedName>
    <definedName name="BuiltIn_Print_Area___0" localSheetId="32">'[1]Form5 _Pág_ 2'!#REF!</definedName>
    <definedName name="BuiltIn_Print_Area___0" localSheetId="33">'[1]Form5 _Pág_ 2'!#REF!</definedName>
    <definedName name="BuiltIn_Print_Area___0">'[1]Form5 _Pág_ 2'!#REF!</definedName>
    <definedName name="CA">'[7]Datos Generales'!$B$7</definedName>
    <definedName name="CB">'[7]Datos Generales'!$B$8</definedName>
    <definedName name="CC">'[7]Datos Generales'!$B$9</definedName>
    <definedName name="CD">'[7]Datos Generales'!$B$10</definedName>
    <definedName name="CO">'[7]Datos Generales'!$B$3</definedName>
    <definedName name="COD906">'[2]CONS'!$E$29</definedName>
    <definedName name="cunVE">#REF!</definedName>
    <definedName name="cunVN">#REF!</definedName>
    <definedName name="dia16ex">#REF!</definedName>
    <definedName name="dia24ex">#REF!</definedName>
    <definedName name="dia24nue">#REF!</definedName>
    <definedName name="dia25ex">#REF!</definedName>
    <definedName name="dia26ex">#REF!</definedName>
    <definedName name="dia36ex">#REF!</definedName>
    <definedName name="dia36nue">#REF!</definedName>
    <definedName name="dia37ex">#REF!</definedName>
    <definedName name="e">#REF!</definedName>
    <definedName name="FAPR">'[7]Datos Generales'!$B$1</definedName>
    <definedName name="ff">#REF!</definedName>
    <definedName name="FIL" localSheetId="2">'[7]Datos Generales'!#REF!</definedName>
    <definedName name="FIL" localSheetId="3">'[7]Datos Generales'!#REF!</definedName>
    <definedName name="FIL" localSheetId="4">'[7]Datos Generales'!#REF!</definedName>
    <definedName name="FIL" localSheetId="5">'[7]Datos Generales'!#REF!</definedName>
    <definedName name="FIL" localSheetId="6">'[7]Datos Generales'!#REF!</definedName>
    <definedName name="FIL" localSheetId="7">'[7]Datos Generales'!#REF!</definedName>
    <definedName name="FIL" localSheetId="8">'[7]Datos Generales'!#REF!</definedName>
    <definedName name="FIL" localSheetId="9">'[7]Datos Generales'!#REF!</definedName>
    <definedName name="FIL" localSheetId="10">'[7]Datos Generales'!#REF!</definedName>
    <definedName name="FIL" localSheetId="11">'[7]Datos Generales'!#REF!</definedName>
    <definedName name="FIL" localSheetId="12">'[7]Datos Generales'!#REF!</definedName>
    <definedName name="FIL" localSheetId="13">'[7]Datos Generales'!#REF!</definedName>
    <definedName name="FIL" localSheetId="14">'[7]Datos Generales'!#REF!</definedName>
    <definedName name="FIL" localSheetId="15">'[7]Datos Generales'!#REF!</definedName>
    <definedName name="FIL" localSheetId="16">'[7]Datos Generales'!#REF!</definedName>
    <definedName name="FIL" localSheetId="17">'[7]Datos Generales'!#REF!</definedName>
    <definedName name="FIL" localSheetId="18">'[7]Datos Generales'!#REF!</definedName>
    <definedName name="FIL" localSheetId="19">'[7]Datos Generales'!#REF!</definedName>
    <definedName name="FIL" localSheetId="20">'[7]Datos Generales'!#REF!</definedName>
    <definedName name="FIL" localSheetId="21">'[7]Datos Generales'!#REF!</definedName>
    <definedName name="FIL" localSheetId="22">'[7]Datos Generales'!#REF!</definedName>
    <definedName name="FIL" localSheetId="23">'[7]Datos Generales'!#REF!</definedName>
    <definedName name="FIL" localSheetId="24">'[7]Datos Generales'!#REF!</definedName>
    <definedName name="FIL" localSheetId="25">'[7]Datos Generales'!#REF!</definedName>
    <definedName name="FIL" localSheetId="26">'[7]Datos Generales'!#REF!</definedName>
    <definedName name="FIL" localSheetId="27">'[7]Datos Generales'!#REF!</definedName>
    <definedName name="FIL" localSheetId="28">'[7]Datos Generales'!#REF!</definedName>
    <definedName name="FIL" localSheetId="29">'[7]Datos Generales'!#REF!</definedName>
    <definedName name="FIL" localSheetId="30">'[7]Datos Generales'!#REF!</definedName>
    <definedName name="FIL" localSheetId="31">'[7]Datos Generales'!#REF!</definedName>
    <definedName name="FIL" localSheetId="32">'[7]Datos Generales'!#REF!</definedName>
    <definedName name="FIL" localSheetId="33">'[7]Datos Generales'!#REF!</definedName>
    <definedName name="FIL">'[7]Datos Generales'!#REF!</definedName>
    <definedName name="FILB1">'[7]Datos Generales'!$B$18</definedName>
    <definedName name="FILB2">'[7]Datos Generales'!$B$19</definedName>
    <definedName name="FILB3">'[7]Datos Generales'!$B$20</definedName>
    <definedName name="FILC1">'[7]Datos Generales'!$B$23</definedName>
    <definedName name="FILC2">'[7]Datos Generales'!$B$24</definedName>
    <definedName name="FILCAR">'[7]Datos Generales'!$B$26</definedName>
    <definedName name="FILCO">'[7]Datos Generales'!$B$28</definedName>
    <definedName name="FILEX">'[7]Datos Generales'!$B$22</definedName>
    <definedName name="FILMO">'[7]Datos Generales'!$B$21</definedName>
    <definedName name="FILSOL">'[7]Datos Generales'!$B$29</definedName>
    <definedName name="FILV">'[7]Datos Generales'!$B$25</definedName>
    <definedName name="FILVOL">'[7]Datos Generales'!$B$27</definedName>
    <definedName name="GAS">'[7]Datos Generales'!$B$13</definedName>
    <definedName name="GRA">'[7]Datos Generales'!$B$17</definedName>
    <definedName name="I">'[6]Constantes Generales'!$B$3</definedName>
    <definedName name="INSUMOS">#REF!</definedName>
    <definedName name="LAD">'[2]CONS'!$E$30</definedName>
    <definedName name="MAN" localSheetId="2">'[7]Datos Generales'!#REF!</definedName>
    <definedName name="MAN" localSheetId="3">'[7]Datos Generales'!#REF!</definedName>
    <definedName name="MAN" localSheetId="4">'[7]Datos Generales'!#REF!</definedName>
    <definedName name="MAN" localSheetId="5">'[7]Datos Generales'!#REF!</definedName>
    <definedName name="MAN" localSheetId="6">'[7]Datos Generales'!#REF!</definedName>
    <definedName name="MAN" localSheetId="7">'[7]Datos Generales'!#REF!</definedName>
    <definedName name="MAN" localSheetId="8">'[7]Datos Generales'!#REF!</definedName>
    <definedName name="MAN" localSheetId="9">'[7]Datos Generales'!#REF!</definedName>
    <definedName name="MAN" localSheetId="10">'[7]Datos Generales'!#REF!</definedName>
    <definedName name="MAN" localSheetId="11">'[7]Datos Generales'!#REF!</definedName>
    <definedName name="MAN" localSheetId="12">'[7]Datos Generales'!#REF!</definedName>
    <definedName name="MAN" localSheetId="13">'[7]Datos Generales'!#REF!</definedName>
    <definedName name="MAN" localSheetId="14">'[7]Datos Generales'!#REF!</definedName>
    <definedName name="MAN" localSheetId="15">'[7]Datos Generales'!#REF!</definedName>
    <definedName name="MAN" localSheetId="16">'[7]Datos Generales'!#REF!</definedName>
    <definedName name="MAN" localSheetId="17">'[7]Datos Generales'!#REF!</definedName>
    <definedName name="MAN" localSheetId="18">'[7]Datos Generales'!#REF!</definedName>
    <definedName name="MAN" localSheetId="19">'[7]Datos Generales'!#REF!</definedName>
    <definedName name="MAN" localSheetId="20">'[7]Datos Generales'!#REF!</definedName>
    <definedName name="MAN" localSheetId="21">'[7]Datos Generales'!#REF!</definedName>
    <definedName name="MAN" localSheetId="22">'[7]Datos Generales'!#REF!</definedName>
    <definedName name="MAN" localSheetId="23">'[7]Datos Generales'!#REF!</definedName>
    <definedName name="MAN" localSheetId="24">'[7]Datos Generales'!#REF!</definedName>
    <definedName name="MAN" localSheetId="25">'[7]Datos Generales'!#REF!</definedName>
    <definedName name="MAN" localSheetId="26">'[7]Datos Generales'!#REF!</definedName>
    <definedName name="MAN" localSheetId="27">'[7]Datos Generales'!#REF!</definedName>
    <definedName name="MAN" localSheetId="28">'[7]Datos Generales'!#REF!</definedName>
    <definedName name="MAN" localSheetId="29">'[7]Datos Generales'!#REF!</definedName>
    <definedName name="MAN" localSheetId="30">'[7]Datos Generales'!#REF!</definedName>
    <definedName name="MAN" localSheetId="31">'[7]Datos Generales'!#REF!</definedName>
    <definedName name="MAN" localSheetId="32">'[7]Datos Generales'!#REF!</definedName>
    <definedName name="MAN" localSheetId="33">'[7]Datos Generales'!#REF!</definedName>
    <definedName name="MAN">'[7]Datos Generales'!#REF!</definedName>
    <definedName name="MANB1">'[7]Datos Generales'!$B$30</definedName>
    <definedName name="MANB2">'[7]Datos Generales'!$B$31</definedName>
    <definedName name="MANB3">'[7]Datos Generales'!$B$32</definedName>
    <definedName name="MANC1">'[7]Datos Generales'!$B$35</definedName>
    <definedName name="MANC2">'[7]Datos Generales'!$B$36</definedName>
    <definedName name="MANCAR">'[7]Datos Generales'!$B$38</definedName>
    <definedName name="MANCO">'[7]Datos Generales'!$B$40</definedName>
    <definedName name="MANEX">'[7]Datos Generales'!$B$34</definedName>
    <definedName name="MANMO">'[7]Datos Generales'!$B$33</definedName>
    <definedName name="MANSOL">'[7]Datos Generales'!$B$41</definedName>
    <definedName name="MANV">'[7]Datos Generales'!$B$37</definedName>
    <definedName name="MANVOL">'[7]Datos Generales'!$B$39</definedName>
    <definedName name="MOR15">'[2]CONS'!$E$22</definedName>
    <definedName name="OP">'[7]Datos Generales'!$B$2</definedName>
    <definedName name="ps">'[6]Prestaciones Sociales'!$E$2</definedName>
    <definedName name="Q">#REF!</definedName>
    <definedName name="r">'[6]Constantes Generales'!$B$1</definedName>
    <definedName name="red">#REF!</definedName>
    <definedName name="SHARED_FORMULA_0">#N/A</definedName>
    <definedName name="SHARED_FORMULA_1">#N/A</definedName>
    <definedName name="Sinnombre">#REF!</definedName>
    <definedName name="TEE6">'[2]CONS'!$E$28</definedName>
    <definedName name="totdir31">'[2]31'!$G$35</definedName>
    <definedName name="totroca">#REF!</definedName>
    <definedName name="U">'[6]Constantes Generales'!$B$4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<sst xmlns="http://schemas.openxmlformats.org/spreadsheetml/2006/main" count="1779" uniqueCount="183">
  <si>
    <t>OBRA:</t>
  </si>
  <si>
    <t>ITEM</t>
  </si>
  <si>
    <t>DESCRIPCION</t>
  </si>
  <si>
    <t>UNID</t>
  </si>
  <si>
    <t>CANT.</t>
  </si>
  <si>
    <t>TARIFA SIN AIU</t>
  </si>
  <si>
    <t>VALOR UNITARIO</t>
  </si>
  <si>
    <t xml:space="preserve">  VALOR TOTAL   </t>
  </si>
  <si>
    <t>CONCRETO</t>
  </si>
  <si>
    <t>Concreto simple 3000 PSI mezcla en sitio</t>
  </si>
  <si>
    <t>M3</t>
  </si>
  <si>
    <t>Concreto sim 3000 PSI mezcla para cunetas revestidas</t>
  </si>
  <si>
    <t>ML</t>
  </si>
  <si>
    <t xml:space="preserve">Concreto ciclopeo 2500 PSI </t>
  </si>
  <si>
    <t>OTRAS OBRAS MTO VIAS Y LOCALIZACIONES</t>
  </si>
  <si>
    <t>Gaviones</t>
  </si>
  <si>
    <t>Kg</t>
  </si>
  <si>
    <t>Cerca de alambre 5 hilos</t>
  </si>
  <si>
    <t>M2</t>
  </si>
  <si>
    <t>UND</t>
  </si>
  <si>
    <t>Geotextiles</t>
  </si>
  <si>
    <t>Suministro personal no calificado</t>
  </si>
  <si>
    <t>D</t>
  </si>
  <si>
    <t>Relleno  de zanjas</t>
  </si>
  <si>
    <t>DIA</t>
  </si>
  <si>
    <t>Señales de tránsito</t>
  </si>
  <si>
    <t>UN</t>
  </si>
  <si>
    <t>Cuadrilla de Soldadura NO Calificada</t>
  </si>
  <si>
    <t>4.1</t>
  </si>
  <si>
    <t>4.2</t>
  </si>
  <si>
    <t>4.3</t>
  </si>
  <si>
    <t>4.5</t>
  </si>
  <si>
    <t>ALQUILER DE EQUIPOS</t>
  </si>
  <si>
    <t>5.1</t>
  </si>
  <si>
    <t>SUMINISTRO DE MAQUINARIA</t>
  </si>
  <si>
    <t>H</t>
  </si>
  <si>
    <t>Motoniveladora (min) 125 HP</t>
  </si>
  <si>
    <t>Retroexcavadora (min) 120 HP 1.5 y 3</t>
  </si>
  <si>
    <t>Vibrocompactador (min) 8 Toneladas</t>
  </si>
  <si>
    <t>Carrotanque (min) 3000 gal</t>
  </si>
  <si>
    <t>Volqueta Sencilla (min 6 M3)</t>
  </si>
  <si>
    <t>5.2</t>
  </si>
  <si>
    <t>TRANSPORTE DE EQUIPOS</t>
  </si>
  <si>
    <t>EXCAVACIONES</t>
  </si>
  <si>
    <t>Excavacion mecánica</t>
  </si>
  <si>
    <t>Transporte de material metro cubico</t>
  </si>
  <si>
    <t>m3-km</t>
  </si>
  <si>
    <t>Sum de Afirmado Suelto</t>
  </si>
  <si>
    <t>TUBERIA</t>
  </si>
  <si>
    <t>Alcantarilla de  36" Diametro</t>
  </si>
  <si>
    <t>Alcantarilla de  24" Diametro</t>
  </si>
  <si>
    <t>TOTAL COSTOS DIRECTOS</t>
  </si>
  <si>
    <t>COSTOS INDIRECTOS</t>
  </si>
  <si>
    <t>ADMINISTRACION</t>
  </si>
  <si>
    <t>IMPREVISTOS</t>
  </si>
  <si>
    <t>UTILIDAD</t>
  </si>
  <si>
    <t>TOTAL  COSTOS DIRECTOS E INDIRECTOS ANTES DEL IVA</t>
  </si>
  <si>
    <t>IVA (16 %) SOBRE UTILIDAD</t>
  </si>
  <si>
    <t>Acero de refuerzo</t>
  </si>
  <si>
    <t>Obras civiles para la construcción de 40 contrapozos para la campaña de perforacion Neiva - 2010</t>
  </si>
  <si>
    <t xml:space="preserve">       CONSTRUCCION DE 40 CONTRAPOZOS PARA LA CAMPAÑA NEIVA-2010</t>
  </si>
  <si>
    <t>Bulldozer D6</t>
  </si>
  <si>
    <t>Retrocargador (min) 90 HP</t>
  </si>
  <si>
    <t>5.3</t>
  </si>
  <si>
    <t>Excavación manual</t>
  </si>
  <si>
    <t>Instalación tubo conductor 20"</t>
  </si>
  <si>
    <t xml:space="preserve">Retrocargador (min) 90 HP 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</si>
  <si>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</si>
  <si>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</si>
  <si>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</si>
  <si>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</si>
  <si>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</si>
  <si>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</si>
  <si>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</si>
  <si>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</si>
  <si>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</si>
  <si>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</si>
  <si>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</si>
  <si>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</si>
  <si>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</si>
  <si>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</si>
  <si>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</si>
  <si>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</si>
  <si>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</si>
  <si>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</si>
  <si>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</si>
  <si>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3.2.3</t>
  </si>
  <si>
    <t>3.2.2</t>
  </si>
  <si>
    <t>3.2.4</t>
  </si>
  <si>
    <t>3.2.5</t>
  </si>
  <si>
    <t>COSTO TOTAL  IVA INCLUIDO (COL $)</t>
  </si>
  <si>
    <t>Concreto Simple de 2000 PSI para Solados</t>
  </si>
  <si>
    <t>Retroexcavadora (min) 180 HP 1.5 y 3</t>
  </si>
  <si>
    <t>Desmonte y descapote</t>
  </si>
  <si>
    <t>Hec</t>
  </si>
  <si>
    <t>Terraplen</t>
  </si>
  <si>
    <t>4.4</t>
  </si>
  <si>
    <t>4.6</t>
  </si>
  <si>
    <t>DESCRIPCIÓN:</t>
  </si>
  <si>
    <t>ITEM:</t>
  </si>
  <si>
    <t>UNIDAD</t>
  </si>
  <si>
    <t>1. EQUIPO  Y HERRAMIENTAS</t>
  </si>
  <si>
    <t>CANTIDAD</t>
  </si>
  <si>
    <t>TARIFA/DIA</t>
  </si>
  <si>
    <t>RENDIMIENTO</t>
  </si>
  <si>
    <t>VR.PARCIAL</t>
  </si>
  <si>
    <t>MEZCLADORA</t>
  </si>
  <si>
    <t>SUBTOTAL</t>
  </si>
  <si>
    <t>2. MATERIALES EN OBRA</t>
  </si>
  <si>
    <t>VR. UNITARIO</t>
  </si>
  <si>
    <t>CEMENTO</t>
  </si>
  <si>
    <t>BTO</t>
  </si>
  <si>
    <t>TM 1"</t>
  </si>
  <si>
    <t>FORMALETAS</t>
  </si>
  <si>
    <t>GLB</t>
  </si>
  <si>
    <t>3. MANO DE OBRA</t>
  </si>
  <si>
    <t>TRABAJADOR</t>
  </si>
  <si>
    <t>SALARIO DIA</t>
  </si>
  <si>
    <t>SALARIO TOTAL</t>
  </si>
  <si>
    <t>4. OTROS</t>
  </si>
  <si>
    <t>CONCEPTO</t>
  </si>
  <si>
    <t>VR. PARCIAL</t>
  </si>
  <si>
    <t>VR. TOTAL</t>
  </si>
  <si>
    <t>CONSUMIBLES</t>
  </si>
  <si>
    <t>TOTAL COSTO DIRECTO</t>
  </si>
  <si>
    <t>5. COSTOS INDIRECTOS</t>
  </si>
  <si>
    <t>PORCENTAJE</t>
  </si>
  <si>
    <t>DE C.D</t>
  </si>
  <si>
    <t>UTILIDADES</t>
  </si>
  <si>
    <t>TOTAL COSTO INDIRECTO</t>
  </si>
  <si>
    <t>VALOR TOTAL UNITARIO</t>
  </si>
  <si>
    <t>OFICIAL DE CONSTRUCCION</t>
  </si>
  <si>
    <t>AYUDANTE DE OBRA CIVIL</t>
  </si>
  <si>
    <t>SUPERVISOR</t>
  </si>
  <si>
    <t>CAMIONETA</t>
  </si>
  <si>
    <t>CONCRETO DE 3000 PSI</t>
  </si>
  <si>
    <t>PIEDRA SELECCIONADA</t>
  </si>
  <si>
    <t>FORMALETA</t>
  </si>
  <si>
    <t>ACERO DE REFUERZO</t>
  </si>
  <si>
    <t>KG</t>
  </si>
  <si>
    <t>MALLA DE 2 X 1 X 1</t>
  </si>
  <si>
    <t>GEOTEXTIL NT 1600</t>
  </si>
  <si>
    <t>ALAMBRE GALVANIZADO</t>
  </si>
  <si>
    <t>POSTEADURA</t>
  </si>
  <si>
    <t>ALAMBRE DE PUAS</t>
  </si>
  <si>
    <t>TRANSPORTES</t>
  </si>
  <si>
    <t>RETROCARGADOR</t>
  </si>
  <si>
    <t>RETROEXCAVADORA</t>
  </si>
  <si>
    <t>BULLDOZER</t>
  </si>
  <si>
    <t>VOLQUETA</t>
  </si>
  <si>
    <t>CONTROL</t>
  </si>
  <si>
    <t>MOTONIVELADORA</t>
  </si>
  <si>
    <t>VIBROCOMPACTADOR</t>
  </si>
  <si>
    <t>MAQUINA DE COSER</t>
  </si>
  <si>
    <t>PLANTA ELECTRICA</t>
  </si>
  <si>
    <t>CONCRETO SIMPLE DE 2000 PSI</t>
  </si>
  <si>
    <t>EXCAVACION MANUAL</t>
  </si>
  <si>
    <t>SENAL DE TRANSITO</t>
  </si>
  <si>
    <t>BULLDOZER D6</t>
  </si>
  <si>
    <t>OPERADOR</t>
  </si>
  <si>
    <t>COMBUSTIBLES Y LUBRICANTES</t>
  </si>
  <si>
    <t>CARROTANQUE</t>
  </si>
  <si>
    <t>TUBO DE CONCRETO REFORZADO DE 36"</t>
  </si>
  <si>
    <t>CONCRETO DE 1500 PSI PARA SOLADO Y ATRAQUES</t>
  </si>
  <si>
    <t>MORTERO PARA ANILLADO</t>
  </si>
  <si>
    <t>HERRAMIENTA MENOR 10% M.O.</t>
  </si>
  <si>
    <t>EQUIPO DE SOLDADURA</t>
  </si>
  <si>
    <t>EQUIPO DE OXICORTE</t>
  </si>
  <si>
    <t>SOLDADOR</t>
  </si>
  <si>
    <t>MADERA PARA ATRAQUE</t>
  </si>
  <si>
    <t>ANTISOL</t>
  </si>
  <si>
    <t>ACARREO LIBRE MAXIMO 3.0 KM</t>
  </si>
  <si>
    <t>M3-KM</t>
  </si>
  <si>
    <t>AFIRMADO SUELTO</t>
  </si>
  <si>
    <t>AYUDANTE DE SOLDADURA</t>
  </si>
  <si>
    <t>MAESTRO DE OBRA</t>
  </si>
  <si>
    <t>TRACTOMULA CON CAMABAJA</t>
  </si>
  <si>
    <t>VICTOR HERNANDO MORA HERNANDEZ</t>
  </si>
  <si>
    <t>Representante Legal</t>
  </si>
  <si>
    <t>Construcciones MB Ltda.</t>
  </si>
  <si>
    <t>GEOTEXTIL TEJIDO</t>
  </si>
  <si>
    <t>COMISION TOPOGRAFICA</t>
  </si>
  <si>
    <t>COMISION DE TOPOGRAFIA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</si>
</sst>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"/>
    <numFmt numFmtId="179" formatCode="d\-mmm\-yy"/>
    <numFmt numFmtId="180" formatCode="_(* #,##0_);_(* \(#,##0\);_(* &quot;-&quot;??_);_(@_)"/>
    <numFmt numFmtId="181" formatCode="_ [$€-2]\ * #,##0.00_ ;_ [$€-2]\ * \-#,##0.00_ ;_ [$€-2]\ * &quot;-&quot;??_ "/>
    <numFmt numFmtId="182" formatCode="_-* #,##0.00\ _€_-;\-* #,##0.00\ _€_-;_-* &quot;-&quot;??\ _€_-;_-@_-"/>
    <numFmt numFmtId="183" formatCode="d/mm/yyyy;@"/>
    <numFmt numFmtId="184" formatCode="&quot;$&quot;#,##0.00"/>
    <numFmt numFmtId="185" formatCode="0.0"/>
    <numFmt numFmtId="186" formatCode="0.000"/>
    <numFmt numFmtId="187" formatCode="[$$-2C0A]#,##0"/>
    <numFmt numFmtId="188" formatCode="_([$$-240A]\ * #,##0.00_);_([$$-240A]\ * \(#,##0.00\);_([$$-240A]\ * &quot;-&quot;??_);_(@_)"/>
    <numFmt numFmtId="189" formatCode="_([$$-240A]\ * #,##0_);_([$$-240A]\ * \(#,##0\);_([$$-240A]\ * &quot;-&quot;??_);_(@_)"/>
    <numFmt numFmtId="190" formatCode="&quot;$&quot;\ #,##0"/>
    <numFmt numFmtId="191" formatCode="&quot;$&quot;\ #,##0.00"/>
    <numFmt numFmtId="192" formatCode="#,##0;[Red]#,##0"/>
    <numFmt numFmtId="193" formatCode="#,##0.0"/>
    <numFmt numFmtId="194" formatCode="_-* #,##0.00\ [$€-C0A]_-;\-* #,##0.00\ [$€-C0A]_-;_-* &quot;-&quot;??\ [$€-C0A]_-;_-@_-"/>
    <numFmt numFmtId="195" formatCode="_([$$-240A]\ * #,##0.0_);_([$$-240A]\ * \(#,##0.0\);_([$$-240A]\ * &quot;-&quot;??_);_(@_)"/>
    <numFmt numFmtId="196" formatCode="_(* #,##0.0_);_(* \(#,##0.0\);_(* &quot;-&quot;??_);_(@_)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  <numFmt numFmtId="209" formatCode="&quot;$&quot;\ #,##0.0"/>
    <numFmt numFmtId="210" formatCode="_(&quot;$&quot;* #,##0.000_);_(&quot;$&quot;* \(#,##0.000\);_(&quot;$&quot;* &quot;-&quot;??_);_(@_)"/>
    <numFmt numFmtId="211" formatCode="[$-240A]dddd\,\ dd&quot; de &quot;mmmm&quot; de &quot;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Helvetica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" fontId="7" fillId="0" borderId="0">
      <alignment/>
      <protection/>
    </xf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4" fontId="24" fillId="0" borderId="12" xfId="52" applyNumberFormat="1" applyFont="1" applyFill="1" applyBorder="1" applyAlignment="1">
      <alignment horizontal="right" vertical="center"/>
    </xf>
    <xf numFmtId="180" fontId="24" fillId="0" borderId="13" xfId="5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" fontId="24" fillId="0" borderId="0" xfId="52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180" fontId="23" fillId="0" borderId="0" xfId="52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4" fontId="23" fillId="0" borderId="0" xfId="52" applyNumberFormat="1" applyFont="1" applyFill="1" applyBorder="1" applyAlignment="1">
      <alignment horizontal="right" vertical="center"/>
    </xf>
    <xf numFmtId="180" fontId="23" fillId="0" borderId="15" xfId="52" applyNumberFormat="1" applyFont="1" applyFill="1" applyBorder="1" applyAlignment="1">
      <alignment vertical="center"/>
    </xf>
    <xf numFmtId="180" fontId="23" fillId="0" borderId="14" xfId="52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6" fillId="0" borderId="0" xfId="52" applyNumberFormat="1" applyFont="1" applyFill="1" applyBorder="1" applyAlignment="1">
      <alignment horizontal="right" vertical="center"/>
    </xf>
    <xf numFmtId="180" fontId="26" fillId="0" borderId="0" xfId="52" applyNumberFormat="1" applyFont="1" applyFill="1" applyBorder="1" applyAlignment="1">
      <alignment vertical="center"/>
    </xf>
    <xf numFmtId="180" fontId="27" fillId="0" borderId="0" xfId="52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92" fontId="22" fillId="0" borderId="18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192" fontId="28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192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2" fillId="0" borderId="19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192" fontId="22" fillId="0" borderId="21" xfId="0" applyNumberFormat="1" applyFont="1" applyBorder="1" applyAlignment="1">
      <alignment horizontal="center"/>
    </xf>
    <xf numFmtId="1" fontId="28" fillId="0" borderId="22" xfId="0" applyNumberFormat="1" applyFont="1" applyBorder="1" applyAlignment="1">
      <alignment/>
    </xf>
    <xf numFmtId="1" fontId="28" fillId="0" borderId="23" xfId="0" applyNumberFormat="1" applyFont="1" applyBorder="1" applyAlignment="1">
      <alignment/>
    </xf>
    <xf numFmtId="3" fontId="28" fillId="0" borderId="24" xfId="0" applyNumberFormat="1" applyFont="1" applyBorder="1" applyAlignment="1">
      <alignment horizontal="center"/>
    </xf>
    <xf numFmtId="3" fontId="28" fillId="0" borderId="21" xfId="0" applyNumberFormat="1" applyFont="1" applyBorder="1" applyAlignment="1">
      <alignment/>
    </xf>
    <xf numFmtId="3" fontId="28" fillId="0" borderId="25" xfId="0" applyNumberFormat="1" applyFont="1" applyBorder="1" applyAlignment="1">
      <alignment horizontal="center"/>
    </xf>
    <xf numFmtId="3" fontId="28" fillId="0" borderId="23" xfId="0" applyNumberFormat="1" applyFont="1" applyBorder="1" applyAlignment="1">
      <alignment horizontal="center"/>
    </xf>
    <xf numFmtId="3" fontId="28" fillId="0" borderId="26" xfId="0" applyNumberFormat="1" applyFont="1" applyBorder="1" applyAlignment="1">
      <alignment/>
    </xf>
    <xf numFmtId="3" fontId="28" fillId="0" borderId="22" xfId="0" applyNumberFormat="1" applyFont="1" applyBorder="1" applyAlignment="1">
      <alignment horizontal="center"/>
    </xf>
    <xf numFmtId="3" fontId="28" fillId="0" borderId="26" xfId="0" applyNumberFormat="1" applyFont="1" applyBorder="1" applyAlignment="1">
      <alignment horizontal="right"/>
    </xf>
    <xf numFmtId="1" fontId="28" fillId="0" borderId="27" xfId="0" applyNumberFormat="1" applyFont="1" applyBorder="1" applyAlignment="1">
      <alignment/>
    </xf>
    <xf numFmtId="1" fontId="28" fillId="0" borderId="28" xfId="0" applyNumberFormat="1" applyFont="1" applyBorder="1" applyAlignment="1">
      <alignment/>
    </xf>
    <xf numFmtId="3" fontId="28" fillId="0" borderId="29" xfId="0" applyNumberFormat="1" applyFont="1" applyBorder="1" applyAlignment="1">
      <alignment horizontal="center"/>
    </xf>
    <xf numFmtId="3" fontId="28" fillId="0" borderId="29" xfId="0" applyNumberFormat="1" applyFont="1" applyBorder="1" applyAlignment="1">
      <alignment horizontal="right"/>
    </xf>
    <xf numFmtId="3" fontId="28" fillId="0" borderId="27" xfId="0" applyNumberFormat="1" applyFont="1" applyBorder="1" applyAlignment="1">
      <alignment horizontal="center"/>
    </xf>
    <xf numFmtId="3" fontId="28" fillId="0" borderId="29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right"/>
    </xf>
    <xf numFmtId="192" fontId="22" fillId="0" borderId="20" xfId="0" applyNumberFormat="1" applyFont="1" applyBorder="1" applyAlignment="1">
      <alignment horizontal="center"/>
    </xf>
    <xf numFmtId="1" fontId="28" fillId="0" borderId="25" xfId="0" applyNumberFormat="1" applyFont="1" applyBorder="1" applyAlignment="1">
      <alignment/>
    </xf>
    <xf numFmtId="1" fontId="28" fillId="0" borderId="24" xfId="0" applyNumberFormat="1" applyFont="1" applyBorder="1" applyAlignment="1">
      <alignment/>
    </xf>
    <xf numFmtId="3" fontId="28" fillId="0" borderId="21" xfId="0" applyNumberFormat="1" applyFont="1" applyBorder="1" applyAlignment="1">
      <alignment horizontal="center"/>
    </xf>
    <xf numFmtId="193" fontId="28" fillId="0" borderId="26" xfId="0" applyNumberFormat="1" applyFont="1" applyBorder="1" applyAlignment="1">
      <alignment horizontal="center"/>
    </xf>
    <xf numFmtId="3" fontId="28" fillId="0" borderId="26" xfId="0" applyNumberFormat="1" applyFont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/>
    </xf>
    <xf numFmtId="1" fontId="28" fillId="0" borderId="26" xfId="0" applyNumberFormat="1" applyFont="1" applyBorder="1" applyAlignment="1">
      <alignment horizontal="center"/>
    </xf>
    <xf numFmtId="3" fontId="28" fillId="0" borderId="23" xfId="0" applyNumberFormat="1" applyFont="1" applyBorder="1" applyAlignment="1">
      <alignment/>
    </xf>
    <xf numFmtId="1" fontId="28" fillId="0" borderId="29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1" fontId="22" fillId="0" borderId="31" xfId="0" applyNumberFormat="1" applyFont="1" applyBorder="1" applyAlignment="1">
      <alignment/>
    </xf>
    <xf numFmtId="1" fontId="28" fillId="0" borderId="32" xfId="0" applyNumberFormat="1" applyFont="1" applyBorder="1" applyAlignment="1">
      <alignment/>
    </xf>
    <xf numFmtId="3" fontId="28" fillId="0" borderId="32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1" fontId="28" fillId="0" borderId="27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1" fontId="28" fillId="0" borderId="3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9" fontId="28" fillId="0" borderId="21" xfId="57" applyFont="1" applyBorder="1" applyAlignment="1">
      <alignment horizontal="center"/>
    </xf>
    <xf numFmtId="9" fontId="28" fillId="0" borderId="26" xfId="57" applyFont="1" applyBorder="1" applyAlignment="1">
      <alignment horizontal="center"/>
    </xf>
    <xf numFmtId="1" fontId="28" fillId="0" borderId="10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9" fontId="28" fillId="0" borderId="29" xfId="57" applyFont="1" applyBorder="1" applyAlignment="1">
      <alignment horizontal="center"/>
    </xf>
    <xf numFmtId="0" fontId="22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3" fontId="28" fillId="0" borderId="21" xfId="0" applyNumberFormat="1" applyFont="1" applyBorder="1" applyAlignment="1">
      <alignment horizontal="right"/>
    </xf>
    <xf numFmtId="3" fontId="28" fillId="0" borderId="25" xfId="0" applyNumberFormat="1" applyFont="1" applyBorder="1" applyAlignment="1">
      <alignment horizontal="right"/>
    </xf>
    <xf numFmtId="3" fontId="28" fillId="0" borderId="27" xfId="0" applyNumberFormat="1" applyFont="1" applyBorder="1" applyAlignment="1">
      <alignment horizontal="right"/>
    </xf>
    <xf numFmtId="4" fontId="28" fillId="0" borderId="21" xfId="0" applyNumberFormat="1" applyFont="1" applyBorder="1" applyAlignment="1">
      <alignment horizontal="center"/>
    </xf>
    <xf numFmtId="4" fontId="28" fillId="0" borderId="2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92" fontId="22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4" fontId="28" fillId="0" borderId="29" xfId="0" applyNumberFormat="1" applyFont="1" applyBorder="1" applyAlignment="1">
      <alignment horizontal="center"/>
    </xf>
    <xf numFmtId="4" fontId="28" fillId="0" borderId="25" xfId="0" applyNumberFormat="1" applyFont="1" applyBorder="1" applyAlignment="1">
      <alignment horizontal="center"/>
    </xf>
    <xf numFmtId="4" fontId="28" fillId="0" borderId="24" xfId="0" applyNumberFormat="1" applyFont="1" applyBorder="1" applyAlignment="1">
      <alignment horizontal="center"/>
    </xf>
    <xf numFmtId="198" fontId="23" fillId="0" borderId="13" xfId="53" applyNumberFormat="1" applyFont="1" applyFill="1" applyBorder="1" applyAlignment="1">
      <alignment vertical="center"/>
    </xf>
    <xf numFmtId="198" fontId="24" fillId="0" borderId="0" xfId="53" applyNumberFormat="1" applyFont="1" applyFill="1" applyBorder="1" applyAlignment="1">
      <alignment vertical="center"/>
    </xf>
    <xf numFmtId="198" fontId="23" fillId="0" borderId="13" xfId="53" applyNumberFormat="1" applyFont="1" applyFill="1" applyBorder="1" applyAlignment="1">
      <alignment horizontal="center" vertical="center"/>
    </xf>
    <xf numFmtId="198" fontId="23" fillId="0" borderId="0" xfId="53" applyNumberFormat="1" applyFont="1" applyFill="1" applyBorder="1" applyAlignment="1">
      <alignment vertical="center"/>
    </xf>
    <xf numFmtId="198" fontId="23" fillId="0" borderId="14" xfId="53" applyNumberFormat="1" applyFont="1" applyFill="1" applyBorder="1" applyAlignment="1">
      <alignment vertical="center"/>
    </xf>
    <xf numFmtId="4" fontId="28" fillId="0" borderId="22" xfId="0" applyNumberFormat="1" applyFont="1" applyBorder="1" applyAlignment="1">
      <alignment horizontal="center"/>
    </xf>
    <xf numFmtId="4" fontId="28" fillId="0" borderId="23" xfId="0" applyNumberFormat="1" applyFont="1" applyBorder="1" applyAlignment="1">
      <alignment horizontal="center"/>
    </xf>
    <xf numFmtId="4" fontId="28" fillId="0" borderId="28" xfId="0" applyNumberFormat="1" applyFont="1" applyBorder="1" applyAlignment="1">
      <alignment horizontal="center"/>
    </xf>
    <xf numFmtId="4" fontId="28" fillId="0" borderId="27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37" xfId="0" applyFont="1" applyFill="1" applyBorder="1" applyAlignment="1">
      <alignment horizontal="left" vertical="justify"/>
    </xf>
    <xf numFmtId="0" fontId="24" fillId="0" borderId="39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right" vertical="center"/>
    </xf>
    <xf numFmtId="4" fontId="24" fillId="0" borderId="37" xfId="0" applyNumberFormat="1" applyFont="1" applyFill="1" applyBorder="1" applyAlignment="1">
      <alignment horizontal="right" vertical="center"/>
    </xf>
    <xf numFmtId="4" fontId="24" fillId="0" borderId="38" xfId="0" applyNumberFormat="1" applyFont="1" applyFill="1" applyBorder="1" applyAlignment="1">
      <alignment horizontal="right" vertical="center"/>
    </xf>
    <xf numFmtId="4" fontId="24" fillId="0" borderId="39" xfId="52" applyNumberFormat="1" applyFont="1" applyFill="1" applyBorder="1" applyAlignment="1">
      <alignment horizontal="right" vertical="center"/>
    </xf>
    <xf numFmtId="178" fontId="24" fillId="0" borderId="10" xfId="52" applyNumberFormat="1" applyFont="1" applyFill="1" applyBorder="1" applyAlignment="1">
      <alignment vertical="center"/>
    </xf>
    <xf numFmtId="178" fontId="24" fillId="0" borderId="32" xfId="52" applyNumberFormat="1" applyFont="1" applyFill="1" applyBorder="1" applyAlignment="1">
      <alignment vertical="center"/>
    </xf>
    <xf numFmtId="178" fontId="24" fillId="0" borderId="30" xfId="52" applyNumberFormat="1" applyFont="1" applyFill="1" applyBorder="1" applyAlignment="1">
      <alignment vertical="center"/>
    </xf>
    <xf numFmtId="180" fontId="24" fillId="0" borderId="40" xfId="52" applyNumberFormat="1" applyFont="1" applyFill="1" applyBorder="1" applyAlignment="1">
      <alignment vertical="center"/>
    </xf>
    <xf numFmtId="3" fontId="24" fillId="0" borderId="36" xfId="0" applyNumberFormat="1" applyFont="1" applyFill="1" applyBorder="1" applyAlignment="1">
      <alignment vertical="center"/>
    </xf>
    <xf numFmtId="3" fontId="24" fillId="0" borderId="37" xfId="0" applyNumberFormat="1" applyFont="1" applyFill="1" applyBorder="1" applyAlignment="1">
      <alignment vertical="center"/>
    </xf>
    <xf numFmtId="3" fontId="24" fillId="0" borderId="37" xfId="0" applyNumberFormat="1" applyFont="1" applyFill="1" applyBorder="1" applyAlignment="1">
      <alignment horizontal="right" vertical="center"/>
    </xf>
    <xf numFmtId="180" fontId="24" fillId="0" borderId="39" xfId="52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0" xfId="0" applyNumberFormat="1" applyFill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20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0" fontId="23" fillId="0" borderId="14" xfId="57" applyNumberFormat="1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52" applyNumberFormat="1" applyFont="1" applyFill="1" applyBorder="1" applyAlignment="1">
      <alignment horizontal="right" vertical="center"/>
    </xf>
    <xf numFmtId="180" fontId="21" fillId="0" borderId="15" xfId="52" applyNumberFormat="1" applyFont="1" applyFill="1" applyBorder="1" applyAlignment="1">
      <alignment vertical="center"/>
    </xf>
    <xf numFmtId="9" fontId="0" fillId="0" borderId="0" xfId="0" applyNumberFormat="1" applyFont="1" applyFill="1" applyAlignment="1">
      <alignment vertical="center"/>
    </xf>
    <xf numFmtId="198" fontId="21" fillId="16" borderId="14" xfId="53" applyNumberFormat="1" applyFont="1" applyFill="1" applyBorder="1" applyAlignment="1">
      <alignment vertical="center"/>
    </xf>
    <xf numFmtId="3" fontId="22" fillId="0" borderId="26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199" fontId="28" fillId="0" borderId="21" xfId="0" applyNumberFormat="1" applyFont="1" applyBorder="1" applyAlignment="1">
      <alignment horizont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91" fontId="0" fillId="0" borderId="0" xfId="0" applyNumberForma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4" xfId="0" applyNumberFormat="1" applyFont="1" applyFill="1" applyBorder="1" applyAlignment="1">
      <alignment horizontal="center" vertical="center"/>
    </xf>
    <xf numFmtId="4" fontId="23" fillId="0" borderId="45" xfId="0" applyNumberFormat="1" applyFont="1" applyFill="1" applyBorder="1" applyAlignment="1">
      <alignment horizontal="right" vertical="center"/>
    </xf>
    <xf numFmtId="4" fontId="23" fillId="0" borderId="46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92" fontId="22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laud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_YAGUARA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63</xdr:row>
      <xdr:rowOff>0</xdr:rowOff>
    </xdr:from>
    <xdr:to>
      <xdr:col>1</xdr:col>
      <xdr:colOff>2905125</xdr:colOff>
      <xdr:row>63</xdr:row>
      <xdr:rowOff>0</xdr:rowOff>
    </xdr:to>
    <xdr:pic>
      <xdr:nvPicPr>
        <xdr:cNvPr id="1" name="Picture 8" descr="firmacar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2203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63</xdr:row>
      <xdr:rowOff>0</xdr:rowOff>
    </xdr:from>
    <xdr:to>
      <xdr:col>1</xdr:col>
      <xdr:colOff>2905125</xdr:colOff>
      <xdr:row>63</xdr:row>
      <xdr:rowOff>0</xdr:rowOff>
    </xdr:to>
    <xdr:pic>
      <xdr:nvPicPr>
        <xdr:cNvPr id="2" name="Picture 8" descr="firmacar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2203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do%2068\proyectos%20ej\870-3\Forma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on\PORT&#193;TIL\MORENO%20VARGAS\LICITACIONES\HOCOL%20%20HCC0R-739-00\Limonero1presupue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HIFLON1\presupuesto\tubo%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i1fin\Acta\Acta\acta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1\informechifl\CHIFLON1\presupuesto\tubo%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A_Movar\A_Ghk\GHK%20004-99%20Mantenimiento%20de%20Vias\Modf-GHK-004%20_001\CONSTANTES%20DE%20LICITAC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OVAR\Licitaciones\PETROBRAS\licitacion%20de%20julio%2021%20de%2019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trato%20No_%20A2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1H1"/>
      <sheetName val="FORMATO1H2"/>
      <sheetName val="FORMATO1H3"/>
      <sheetName val="FORMATO1H4"/>
      <sheetName val="FORMATO1H5"/>
      <sheetName val="Form5 _Pág_ 1"/>
      <sheetName val="Form5 _Pág_ 2"/>
      <sheetName val="Form7"/>
      <sheetName val="forma7"/>
      <sheetName val="Form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LET"/>
      <sheetName val="CONS"/>
      <sheetName val="MAT"/>
      <sheetName val="AIU"/>
      <sheetName val="REN"/>
      <sheetName val="PRO"/>
      <sheetName val="CARTEC"/>
      <sheetName val="CARCOM"/>
      <sheetName val="CAN"/>
      <sheetName val="BUL"/>
      <sheetName val="EXC"/>
      <sheetName val="CAR"/>
      <sheetName val="MOT"/>
      <sheetName val="VIB"/>
      <sheetName val="CARRO"/>
      <sheetName val="VOL"/>
      <sheetName val="KAM"/>
      <sheetName val="CAM"/>
      <sheetName val="MODEL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1">
        <row r="22">
          <cell r="E22">
            <v>94.4</v>
          </cell>
        </row>
        <row r="28">
          <cell r="E28">
            <v>3633</v>
          </cell>
        </row>
        <row r="29">
          <cell r="E29">
            <v>3480</v>
          </cell>
        </row>
        <row r="30">
          <cell r="E30">
            <v>125</v>
          </cell>
        </row>
      </sheetData>
      <sheetData sheetId="49">
        <row r="35">
          <cell r="G35">
            <v>1942.38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bo 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DO"/>
      <sheetName val="Cant y costos"/>
      <sheetName val="ACTA"/>
      <sheetName val="VALOR DE OBRAS"/>
      <sheetName val="Batea COMEHUEVO"/>
      <sheetName val="Batea La Montana"/>
      <sheetName val="Alcantarillas"/>
      <sheetName val="Otros Concreto"/>
      <sheetName val="cunetas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ubo 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-AIU"/>
      <sheetName val="Constantes Generales"/>
      <sheetName val="Prestaciones Sociales"/>
      <sheetName val="Materiales "/>
      <sheetName val="C-7A"/>
      <sheetName val="C-7B"/>
      <sheetName val="C-7C"/>
      <sheetName val="C-11 (1)"/>
      <sheetName val="C-11 (2)"/>
      <sheetName val="CCC"/>
      <sheetName val="T-6"/>
      <sheetName val="T-10"/>
      <sheetName val="T-7"/>
      <sheetName val="1 (3)"/>
      <sheetName val="2 (3)"/>
      <sheetName val="3 (3)"/>
      <sheetName val="4 (3)"/>
      <sheetName val="5 (3)"/>
      <sheetName val="6 (3)"/>
      <sheetName val="8 (3)"/>
      <sheetName val="9 (3)"/>
      <sheetName val="11 (3)"/>
      <sheetName val="12 (3)"/>
      <sheetName val="13 (3)"/>
    </sheetNames>
    <sheetDataSet>
      <sheetData sheetId="1">
        <row r="1">
          <cell r="B1">
            <v>0</v>
          </cell>
        </row>
        <row r="2">
          <cell r="B2">
            <v>0.24202333511713353</v>
          </cell>
        </row>
        <row r="3">
          <cell r="B3">
            <v>0.05</v>
          </cell>
        </row>
        <row r="4">
          <cell r="B4">
            <v>0.05</v>
          </cell>
        </row>
      </sheetData>
      <sheetData sheetId="2">
        <row r="2">
          <cell r="E2">
            <v>0.566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ANEXO 4A CON AIU"/>
      <sheetName val="RESUMEN"/>
      <sheetName val="ANEXO 4A"/>
      <sheetName val="ANEXO 4A1"/>
      <sheetName val="ANEXO 4B"/>
      <sheetName val="ANEXO 4C"/>
      <sheetName val="ANEXO 4C1"/>
      <sheetName val="ANEXO 4D"/>
      <sheetName val="ANEXO 4E"/>
      <sheetName val="ANEXO 4E1 Y"/>
      <sheetName val="ANEXO 4E1 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P1"/>
      <sheetName val="P2"/>
      <sheetName val="1 (2)"/>
      <sheetName val="2 (2)"/>
      <sheetName val="3 (2)"/>
      <sheetName val="4 (2)"/>
      <sheetName val="5 (2)"/>
      <sheetName val="6 (2)"/>
      <sheetName val="7 (2)"/>
      <sheetName val="8 (2)"/>
      <sheetName val="9 (2)"/>
      <sheetName val="10 (2)"/>
      <sheetName val="11 (2)"/>
      <sheetName val="12 (2)"/>
      <sheetName val="13 (2)"/>
      <sheetName val="14 (2)"/>
      <sheetName val="15 (2)"/>
      <sheetName val="16 (2)"/>
      <sheetName val="17 (2)"/>
      <sheetName val="18 (2)"/>
      <sheetName val="1 (3)"/>
      <sheetName val="2 (3)"/>
      <sheetName val="3 (3)"/>
      <sheetName val="4 (3)"/>
      <sheetName val="5 (3)"/>
      <sheetName val="6 (3)"/>
      <sheetName val="7 (3)"/>
      <sheetName val="8 (3)"/>
      <sheetName val="9 (3)"/>
      <sheetName val="11 (3)"/>
      <sheetName val="12 (3)"/>
      <sheetName val="13 (3)"/>
      <sheetName val="Hoja3"/>
    </sheetNames>
    <sheetDataSet>
      <sheetData sheetId="0">
        <row r="1">
          <cell r="B1">
            <v>0.8</v>
          </cell>
        </row>
        <row r="2">
          <cell r="B2">
            <v>15686</v>
          </cell>
        </row>
        <row r="3">
          <cell r="B3">
            <v>15686</v>
          </cell>
        </row>
        <row r="4">
          <cell r="B4">
            <v>15686</v>
          </cell>
        </row>
        <row r="7">
          <cell r="B7">
            <v>31372</v>
          </cell>
        </row>
        <row r="8">
          <cell r="B8">
            <v>47058</v>
          </cell>
        </row>
        <row r="9">
          <cell r="B9">
            <v>62744</v>
          </cell>
        </row>
        <row r="10">
          <cell r="B10">
            <v>109802</v>
          </cell>
        </row>
        <row r="12">
          <cell r="B12">
            <v>1600</v>
          </cell>
        </row>
        <row r="13">
          <cell r="B13">
            <v>1600</v>
          </cell>
        </row>
        <row r="14">
          <cell r="B14">
            <v>12061.4</v>
          </cell>
        </row>
        <row r="15">
          <cell r="B15">
            <v>14465.1</v>
          </cell>
        </row>
        <row r="16">
          <cell r="B16">
            <v>12217.4</v>
          </cell>
        </row>
        <row r="17">
          <cell r="B17">
            <v>4225</v>
          </cell>
        </row>
        <row r="18">
          <cell r="B18">
            <v>4829.78</v>
          </cell>
        </row>
        <row r="19">
          <cell r="B19">
            <v>4139.81</v>
          </cell>
        </row>
        <row r="20">
          <cell r="B20">
            <v>4139.81</v>
          </cell>
        </row>
        <row r="21">
          <cell r="B21">
            <v>6209.71</v>
          </cell>
        </row>
        <row r="22">
          <cell r="B22">
            <v>3449.84</v>
          </cell>
        </row>
        <row r="23">
          <cell r="B23">
            <v>5519.74</v>
          </cell>
        </row>
        <row r="24">
          <cell r="B24">
            <v>5933.72</v>
          </cell>
        </row>
        <row r="25">
          <cell r="B25">
            <v>5519.74</v>
          </cell>
        </row>
        <row r="26">
          <cell r="B26">
            <v>4829.78</v>
          </cell>
        </row>
        <row r="27">
          <cell r="B27">
            <v>4829.78</v>
          </cell>
        </row>
        <row r="28">
          <cell r="B28">
            <v>6209.71</v>
          </cell>
        </row>
        <row r="29">
          <cell r="B29">
            <v>3449.96</v>
          </cell>
        </row>
        <row r="30">
          <cell r="B30">
            <v>3725.83</v>
          </cell>
        </row>
        <row r="31">
          <cell r="B31">
            <v>2759.87</v>
          </cell>
        </row>
        <row r="32">
          <cell r="B32">
            <v>2759.87</v>
          </cell>
        </row>
        <row r="33">
          <cell r="B33">
            <v>5243.76</v>
          </cell>
        </row>
        <row r="34">
          <cell r="B34">
            <v>2069.9</v>
          </cell>
        </row>
        <row r="35">
          <cell r="B35">
            <v>4829.78</v>
          </cell>
        </row>
        <row r="36">
          <cell r="B36">
            <v>4829.78</v>
          </cell>
        </row>
        <row r="37">
          <cell r="B37">
            <v>4139.81</v>
          </cell>
        </row>
        <row r="38">
          <cell r="B38">
            <v>3863.82</v>
          </cell>
        </row>
        <row r="39">
          <cell r="B39">
            <v>3863.82</v>
          </cell>
        </row>
        <row r="40">
          <cell r="B40">
            <v>5243.76</v>
          </cell>
        </row>
        <row r="41">
          <cell r="B41">
            <v>2069.9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. 4"/>
      <sheetName val="A. 5"/>
      <sheetName val="C"/>
      <sheetName val="Maq"/>
      <sheetName val="Hrs"/>
      <sheetName val="y"/>
      <sheetName val="h4"/>
      <sheetName val="A.G"/>
      <sheetName val="Club"/>
      <sheetName val="4. (2)"/>
      <sheetName val="A 021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Zeros="0" tabSelected="1" view="pageBreakPreview" zoomScale="85" zoomScaleNormal="75" zoomScaleSheetLayoutView="85" zoomScalePageLayoutView="0" workbookViewId="0" topLeftCell="A1">
      <selection activeCell="H7" sqref="H7:M71"/>
    </sheetView>
  </sheetViews>
  <sheetFormatPr defaultColWidth="11.421875" defaultRowHeight="12.75"/>
  <cols>
    <col min="1" max="1" width="6.57421875" style="1" customWidth="1"/>
    <col min="2" max="2" width="53.421875" style="1" customWidth="1"/>
    <col min="3" max="3" width="8.00390625" style="1" customWidth="1"/>
    <col min="4" max="4" width="8.8515625" style="8" customWidth="1"/>
    <col min="5" max="5" width="14.421875" style="9" customWidth="1"/>
    <col min="6" max="6" width="18.8515625" style="9" customWidth="1"/>
    <col min="7" max="7" width="12.28125" style="1" bestFit="1" customWidth="1"/>
    <col min="8" max="8" width="15.140625" style="169" bestFit="1" customWidth="1"/>
    <col min="9" max="9" width="11.421875" style="156" customWidth="1"/>
    <col min="10" max="10" width="11.421875" style="169" customWidth="1"/>
    <col min="11" max="12" width="11.421875" style="156" customWidth="1"/>
    <col min="13" max="13" width="13.7109375" style="156" bestFit="1" customWidth="1"/>
    <col min="14" max="14" width="11.421875" style="156" customWidth="1"/>
    <col min="15" max="16384" width="11.421875" style="1" customWidth="1"/>
  </cols>
  <sheetData>
    <row r="1" spans="1:14" s="2" customFormat="1" ht="24.75" customHeight="1">
      <c r="A1" s="175" t="s">
        <v>60</v>
      </c>
      <c r="B1" s="175"/>
      <c r="C1" s="175"/>
      <c r="D1" s="175"/>
      <c r="E1" s="175"/>
      <c r="F1" s="175"/>
      <c r="H1" s="170"/>
      <c r="I1" s="171"/>
      <c r="J1" s="170"/>
      <c r="K1" s="171"/>
      <c r="L1" s="171"/>
      <c r="M1" s="171"/>
      <c r="N1" s="171"/>
    </row>
    <row r="2" spans="1:14" s="2" customFormat="1" ht="7.5" customHeight="1">
      <c r="A2" s="3"/>
      <c r="B2" s="3"/>
      <c r="C2" s="3"/>
      <c r="D2" s="4"/>
      <c r="E2" s="5"/>
      <c r="F2" s="3"/>
      <c r="H2" s="170"/>
      <c r="I2" s="171"/>
      <c r="J2" s="170"/>
      <c r="K2" s="171"/>
      <c r="L2" s="171"/>
      <c r="M2" s="171"/>
      <c r="N2" s="171"/>
    </row>
    <row r="3" spans="1:14" s="2" customFormat="1" ht="12.75">
      <c r="A3" s="3" t="s">
        <v>0</v>
      </c>
      <c r="B3" s="122" t="s">
        <v>59</v>
      </c>
      <c r="C3" s="6"/>
      <c r="D3" s="7"/>
      <c r="E3" s="6"/>
      <c r="F3" s="6"/>
      <c r="H3" s="170"/>
      <c r="I3" s="171"/>
      <c r="J3" s="170"/>
      <c r="K3" s="171"/>
      <c r="L3" s="171"/>
      <c r="M3" s="171"/>
      <c r="N3" s="171"/>
    </row>
    <row r="4" ht="7.5" customHeight="1" thickBot="1"/>
    <row r="5" spans="1:6" ht="18" customHeight="1" thickBot="1">
      <c r="A5" s="176" t="s">
        <v>1</v>
      </c>
      <c r="B5" s="176" t="s">
        <v>2</v>
      </c>
      <c r="C5" s="176" t="s">
        <v>3</v>
      </c>
      <c r="D5" s="180" t="s">
        <v>4</v>
      </c>
      <c r="E5" s="178" t="s">
        <v>5</v>
      </c>
      <c r="F5" s="179"/>
    </row>
    <row r="6" spans="1:7" ht="27" customHeight="1" thickBot="1">
      <c r="A6" s="177"/>
      <c r="B6" s="177"/>
      <c r="C6" s="177"/>
      <c r="D6" s="181"/>
      <c r="E6" s="149" t="s">
        <v>6</v>
      </c>
      <c r="F6" s="150" t="s">
        <v>7</v>
      </c>
      <c r="G6" s="156"/>
    </row>
    <row r="7" spans="1:13" ht="12.75">
      <c r="A7" s="123">
        <v>1</v>
      </c>
      <c r="B7" s="127" t="s">
        <v>8</v>
      </c>
      <c r="C7" s="133"/>
      <c r="D7" s="137">
        <v>0</v>
      </c>
      <c r="E7" s="141"/>
      <c r="F7" s="145">
        <f aca="true" t="shared" si="0" ref="F7:F18">+D7*E7</f>
        <v>0</v>
      </c>
      <c r="H7" s="170"/>
      <c r="J7" s="170"/>
      <c r="M7" s="171"/>
    </row>
    <row r="8" spans="1:13" ht="12.75">
      <c r="A8" s="124" t="s">
        <v>67</v>
      </c>
      <c r="B8" s="128" t="s">
        <v>9</v>
      </c>
      <c r="C8" s="134" t="s">
        <v>10</v>
      </c>
      <c r="D8" s="138">
        <v>1000</v>
      </c>
      <c r="E8" s="142">
        <f>'1.1'!F38</f>
        <v>427950</v>
      </c>
      <c r="F8" s="146">
        <f t="shared" si="0"/>
        <v>427950000</v>
      </c>
      <c r="G8" s="155"/>
      <c r="I8" s="174"/>
      <c r="K8" s="172"/>
      <c r="L8" s="173"/>
      <c r="M8" s="174"/>
    </row>
    <row r="9" spans="1:13" ht="12.75">
      <c r="A9" s="124">
        <v>1.2</v>
      </c>
      <c r="B9" s="128" t="s">
        <v>11</v>
      </c>
      <c r="C9" s="134" t="s">
        <v>12</v>
      </c>
      <c r="D9" s="138">
        <v>500</v>
      </c>
      <c r="E9" s="142">
        <f>'1.2'!F38</f>
        <v>64086.25</v>
      </c>
      <c r="F9" s="146">
        <f t="shared" si="0"/>
        <v>32043125</v>
      </c>
      <c r="G9" s="155"/>
      <c r="I9" s="174"/>
      <c r="K9" s="172"/>
      <c r="L9" s="173"/>
      <c r="M9" s="174"/>
    </row>
    <row r="10" spans="1:13" ht="12.75">
      <c r="A10" s="124">
        <v>1.3</v>
      </c>
      <c r="B10" s="128" t="s">
        <v>13</v>
      </c>
      <c r="C10" s="134" t="s">
        <v>10</v>
      </c>
      <c r="D10" s="138">
        <v>1000</v>
      </c>
      <c r="E10" s="142">
        <f>'1.3'!F38</f>
        <v>368950</v>
      </c>
      <c r="F10" s="146">
        <f t="shared" si="0"/>
        <v>368950000</v>
      </c>
      <c r="G10" s="155"/>
      <c r="I10" s="174"/>
      <c r="K10" s="172"/>
      <c r="L10" s="173"/>
      <c r="M10" s="174"/>
    </row>
    <row r="11" spans="1:13" ht="12.75">
      <c r="A11" s="124">
        <v>1.4</v>
      </c>
      <c r="B11" s="128" t="s">
        <v>91</v>
      </c>
      <c r="C11" s="134" t="s">
        <v>10</v>
      </c>
      <c r="D11" s="138">
        <v>10</v>
      </c>
      <c r="E11" s="142">
        <f>'1.4'!F38</f>
        <v>361950</v>
      </c>
      <c r="F11" s="146">
        <f t="shared" si="0"/>
        <v>3619500</v>
      </c>
      <c r="G11" s="155"/>
      <c r="I11" s="174"/>
      <c r="K11" s="172"/>
      <c r="L11" s="173"/>
      <c r="M11" s="174"/>
    </row>
    <row r="12" spans="1:13" ht="12.75">
      <c r="A12" s="124"/>
      <c r="B12" s="128"/>
      <c r="C12" s="134"/>
      <c r="D12" s="138">
        <v>0</v>
      </c>
      <c r="E12" s="142"/>
      <c r="F12" s="146">
        <f t="shared" si="0"/>
        <v>0</v>
      </c>
      <c r="G12" s="155"/>
      <c r="I12" s="174"/>
      <c r="K12" s="172"/>
      <c r="L12" s="173"/>
      <c r="M12" s="174"/>
    </row>
    <row r="13" spans="1:13" ht="12.75">
      <c r="A13" s="125">
        <v>2</v>
      </c>
      <c r="B13" s="129" t="s">
        <v>14</v>
      </c>
      <c r="C13" s="134"/>
      <c r="D13" s="138">
        <v>0</v>
      </c>
      <c r="E13" s="142"/>
      <c r="F13" s="146">
        <f t="shared" si="0"/>
        <v>0</v>
      </c>
      <c r="G13" s="155"/>
      <c r="I13" s="174"/>
      <c r="K13" s="172"/>
      <c r="L13" s="173"/>
      <c r="M13" s="174"/>
    </row>
    <row r="14" spans="1:13" ht="12.75">
      <c r="A14" s="124" t="s">
        <v>68</v>
      </c>
      <c r="B14" s="128" t="s">
        <v>15</v>
      </c>
      <c r="C14" s="134" t="s">
        <v>10</v>
      </c>
      <c r="D14" s="138">
        <v>100</v>
      </c>
      <c r="E14" s="142">
        <f>'2.1'!F38</f>
        <v>129607.5</v>
      </c>
      <c r="F14" s="146">
        <f t="shared" si="0"/>
        <v>12960750</v>
      </c>
      <c r="G14" s="155"/>
      <c r="I14" s="174"/>
      <c r="K14" s="172"/>
      <c r="L14" s="173"/>
      <c r="M14" s="174"/>
    </row>
    <row r="15" spans="1:13" ht="12.75">
      <c r="A15" s="124" t="s">
        <v>69</v>
      </c>
      <c r="B15" s="128" t="s">
        <v>58</v>
      </c>
      <c r="C15" s="134" t="s">
        <v>16</v>
      </c>
      <c r="D15" s="138">
        <v>24000</v>
      </c>
      <c r="E15" s="142">
        <f>'2.2'!F38</f>
        <v>4397</v>
      </c>
      <c r="F15" s="146">
        <f t="shared" si="0"/>
        <v>105528000</v>
      </c>
      <c r="G15" s="155"/>
      <c r="I15" s="174"/>
      <c r="K15" s="172"/>
      <c r="L15" s="173"/>
      <c r="M15" s="174"/>
    </row>
    <row r="16" spans="1:13" ht="12.75">
      <c r="A16" s="124" t="s">
        <v>70</v>
      </c>
      <c r="B16" s="128" t="s">
        <v>17</v>
      </c>
      <c r="C16" s="134" t="s">
        <v>12</v>
      </c>
      <c r="D16" s="138">
        <v>1500</v>
      </c>
      <c r="E16" s="142">
        <f>'2.3'!F38</f>
        <v>17970</v>
      </c>
      <c r="F16" s="146">
        <f t="shared" si="0"/>
        <v>26955000</v>
      </c>
      <c r="G16" s="155"/>
      <c r="I16" s="174"/>
      <c r="K16" s="172"/>
      <c r="L16" s="173"/>
      <c r="M16" s="174"/>
    </row>
    <row r="17" spans="1:13" ht="12.75">
      <c r="A17" s="124" t="s">
        <v>71</v>
      </c>
      <c r="B17" s="128" t="s">
        <v>20</v>
      </c>
      <c r="C17" s="134" t="s">
        <v>18</v>
      </c>
      <c r="D17" s="138">
        <v>300</v>
      </c>
      <c r="E17" s="142">
        <f>'2.4'!F38</f>
        <v>5886.6</v>
      </c>
      <c r="F17" s="146">
        <f t="shared" si="0"/>
        <v>1765980</v>
      </c>
      <c r="G17" s="155"/>
      <c r="I17" s="174"/>
      <c r="K17" s="172"/>
      <c r="L17" s="173"/>
      <c r="M17" s="174"/>
    </row>
    <row r="18" spans="1:13" ht="12.75">
      <c r="A18" s="124" t="s">
        <v>72</v>
      </c>
      <c r="B18" s="128" t="s">
        <v>21</v>
      </c>
      <c r="C18" s="134" t="s">
        <v>22</v>
      </c>
      <c r="D18" s="138">
        <v>400</v>
      </c>
      <c r="E18" s="142">
        <f>'2.5'!F38</f>
        <v>81200</v>
      </c>
      <c r="F18" s="146">
        <f t="shared" si="0"/>
        <v>32480000</v>
      </c>
      <c r="G18" s="155"/>
      <c r="I18" s="174"/>
      <c r="K18" s="172"/>
      <c r="L18" s="173"/>
      <c r="M18" s="174"/>
    </row>
    <row r="19" spans="1:13" ht="12.75">
      <c r="A19" s="124" t="s">
        <v>73</v>
      </c>
      <c r="B19" s="128" t="s">
        <v>23</v>
      </c>
      <c r="C19" s="134" t="s">
        <v>10</v>
      </c>
      <c r="D19" s="138">
        <v>50</v>
      </c>
      <c r="E19" s="142">
        <f>'2.6'!F38</f>
        <v>8082</v>
      </c>
      <c r="F19" s="146">
        <f>+D19*E19</f>
        <v>404100</v>
      </c>
      <c r="G19" s="155"/>
      <c r="I19" s="174"/>
      <c r="K19" s="172"/>
      <c r="L19" s="173"/>
      <c r="M19" s="174"/>
    </row>
    <row r="20" spans="1:13" ht="12.75">
      <c r="A20" s="124" t="s">
        <v>74</v>
      </c>
      <c r="B20" s="128" t="s">
        <v>25</v>
      </c>
      <c r="C20" s="134" t="s">
        <v>26</v>
      </c>
      <c r="D20" s="138">
        <v>20</v>
      </c>
      <c r="E20" s="142">
        <f>'2.7'!F38</f>
        <v>301067.3</v>
      </c>
      <c r="F20" s="146">
        <f>+D20*E20</f>
        <v>6021346</v>
      </c>
      <c r="G20" s="155"/>
      <c r="I20" s="174"/>
      <c r="K20" s="172"/>
      <c r="L20" s="173"/>
      <c r="M20" s="174"/>
    </row>
    <row r="21" spans="1:13" ht="12.75">
      <c r="A21" s="124" t="s">
        <v>75</v>
      </c>
      <c r="B21" s="130" t="s">
        <v>27</v>
      </c>
      <c r="C21" s="135" t="s">
        <v>24</v>
      </c>
      <c r="D21" s="139">
        <v>20</v>
      </c>
      <c r="E21" s="143">
        <f>'2.8'!F38</f>
        <v>741400</v>
      </c>
      <c r="F21" s="146">
        <f>+D21*E21</f>
        <v>14828000</v>
      </c>
      <c r="G21" s="155"/>
      <c r="I21" s="174"/>
      <c r="K21" s="172"/>
      <c r="L21" s="173"/>
      <c r="M21" s="174"/>
    </row>
    <row r="22" spans="1:13" ht="12.75">
      <c r="A22" s="124"/>
      <c r="B22" s="128"/>
      <c r="C22" s="134"/>
      <c r="D22" s="138">
        <v>0</v>
      </c>
      <c r="E22" s="142"/>
      <c r="F22" s="146">
        <f>+D22*E22</f>
        <v>0</v>
      </c>
      <c r="G22" s="155"/>
      <c r="I22" s="174"/>
      <c r="K22" s="172"/>
      <c r="L22" s="173"/>
      <c r="M22" s="174"/>
    </row>
    <row r="23" spans="1:13" ht="12.75">
      <c r="A23" s="125">
        <v>3</v>
      </c>
      <c r="B23" s="129" t="s">
        <v>32</v>
      </c>
      <c r="C23" s="134"/>
      <c r="D23" s="138">
        <v>0</v>
      </c>
      <c r="E23" s="142"/>
      <c r="F23" s="146">
        <f aca="true" t="shared" si="1" ref="F23:F31">+D23*E23</f>
        <v>0</v>
      </c>
      <c r="G23" s="155"/>
      <c r="I23" s="174"/>
      <c r="K23" s="172"/>
      <c r="L23" s="173"/>
      <c r="M23" s="174"/>
    </row>
    <row r="24" spans="1:13" ht="12.75">
      <c r="A24" s="125" t="s">
        <v>76</v>
      </c>
      <c r="B24" s="129" t="s">
        <v>34</v>
      </c>
      <c r="C24" s="134"/>
      <c r="D24" s="138">
        <v>0</v>
      </c>
      <c r="E24" s="142"/>
      <c r="F24" s="146">
        <f t="shared" si="1"/>
        <v>0</v>
      </c>
      <c r="G24" s="155"/>
      <c r="I24" s="174"/>
      <c r="K24" s="172"/>
      <c r="L24" s="173"/>
      <c r="M24" s="174"/>
    </row>
    <row r="25" spans="1:13" ht="12.75">
      <c r="A25" s="124" t="s">
        <v>77</v>
      </c>
      <c r="B25" s="128" t="s">
        <v>61</v>
      </c>
      <c r="C25" s="134" t="s">
        <v>35</v>
      </c>
      <c r="D25" s="138">
        <v>200</v>
      </c>
      <c r="E25" s="142">
        <f>'3.1.1'!F38</f>
        <v>110000</v>
      </c>
      <c r="F25" s="146">
        <f t="shared" si="1"/>
        <v>22000000</v>
      </c>
      <c r="G25" s="155"/>
      <c r="I25" s="174"/>
      <c r="K25" s="172"/>
      <c r="L25" s="173"/>
      <c r="M25" s="174"/>
    </row>
    <row r="26" spans="1:13" ht="12.75">
      <c r="A26" s="124" t="s">
        <v>78</v>
      </c>
      <c r="B26" s="128" t="s">
        <v>36</v>
      </c>
      <c r="C26" s="134" t="s">
        <v>35</v>
      </c>
      <c r="D26" s="138">
        <v>1200</v>
      </c>
      <c r="E26" s="142">
        <f>'3.1.2'!F38</f>
        <v>100000</v>
      </c>
      <c r="F26" s="146">
        <f t="shared" si="1"/>
        <v>120000000</v>
      </c>
      <c r="G26" s="155"/>
      <c r="I26" s="174"/>
      <c r="K26" s="172"/>
      <c r="L26" s="173"/>
      <c r="M26" s="174"/>
    </row>
    <row r="27" spans="1:13" ht="12.75">
      <c r="A27" s="124" t="s">
        <v>79</v>
      </c>
      <c r="B27" s="128" t="s">
        <v>92</v>
      </c>
      <c r="C27" s="134" t="s">
        <v>35</v>
      </c>
      <c r="D27" s="138">
        <v>250</v>
      </c>
      <c r="E27" s="142">
        <f>'3.1.3'!F38</f>
        <v>110000</v>
      </c>
      <c r="F27" s="146">
        <f t="shared" si="1"/>
        <v>27500000</v>
      </c>
      <c r="G27" s="155"/>
      <c r="I27" s="174"/>
      <c r="K27" s="172"/>
      <c r="L27" s="173"/>
      <c r="M27" s="174"/>
    </row>
    <row r="28" spans="1:13" ht="12.75">
      <c r="A28" s="124" t="s">
        <v>80</v>
      </c>
      <c r="B28" s="128" t="s">
        <v>62</v>
      </c>
      <c r="C28" s="134" t="s">
        <v>35</v>
      </c>
      <c r="D28" s="138">
        <v>40</v>
      </c>
      <c r="E28" s="142">
        <f>'3.1.4'!F38</f>
        <v>87500</v>
      </c>
      <c r="F28" s="146">
        <f t="shared" si="1"/>
        <v>3500000</v>
      </c>
      <c r="G28" s="155"/>
      <c r="I28" s="174"/>
      <c r="K28" s="172"/>
      <c r="L28" s="173"/>
      <c r="M28" s="174"/>
    </row>
    <row r="29" spans="1:13" ht="12.75">
      <c r="A29" s="124" t="s">
        <v>81</v>
      </c>
      <c r="B29" s="128" t="s">
        <v>38</v>
      </c>
      <c r="C29" s="134" t="s">
        <v>35</v>
      </c>
      <c r="D29" s="138">
        <v>1000</v>
      </c>
      <c r="E29" s="142">
        <f>'3.1.5'!F38</f>
        <v>80000</v>
      </c>
      <c r="F29" s="146">
        <f t="shared" si="1"/>
        <v>80000000</v>
      </c>
      <c r="G29" s="155"/>
      <c r="I29" s="174"/>
      <c r="K29" s="172"/>
      <c r="L29" s="173"/>
      <c r="M29" s="174"/>
    </row>
    <row r="30" spans="1:13" ht="12.75">
      <c r="A30" s="124" t="s">
        <v>82</v>
      </c>
      <c r="B30" s="128" t="s">
        <v>39</v>
      </c>
      <c r="C30" s="134" t="s">
        <v>22</v>
      </c>
      <c r="D30" s="138">
        <v>40</v>
      </c>
      <c r="E30" s="142">
        <f>'3.1.6'!F38</f>
        <v>425000</v>
      </c>
      <c r="F30" s="146">
        <f t="shared" si="1"/>
        <v>17000000</v>
      </c>
      <c r="G30" s="155"/>
      <c r="I30" s="174"/>
      <c r="K30" s="172"/>
      <c r="L30" s="173"/>
      <c r="M30" s="174"/>
    </row>
    <row r="31" spans="1:13" ht="12.75">
      <c r="A31" s="124" t="s">
        <v>83</v>
      </c>
      <c r="B31" s="128" t="s">
        <v>40</v>
      </c>
      <c r="C31" s="134" t="s">
        <v>22</v>
      </c>
      <c r="D31" s="138">
        <v>40</v>
      </c>
      <c r="E31" s="142">
        <f>'3.1.7'!F38</f>
        <v>425000</v>
      </c>
      <c r="F31" s="146">
        <f t="shared" si="1"/>
        <v>17000000</v>
      </c>
      <c r="G31" s="155"/>
      <c r="I31" s="174"/>
      <c r="K31" s="172"/>
      <c r="L31" s="173"/>
      <c r="M31" s="174"/>
    </row>
    <row r="32" spans="1:13" ht="12.75">
      <c r="A32" s="124"/>
      <c r="B32" s="128"/>
      <c r="C32" s="134"/>
      <c r="D32" s="138">
        <v>0</v>
      </c>
      <c r="E32" s="142"/>
      <c r="F32" s="146"/>
      <c r="G32" s="155"/>
      <c r="I32" s="174"/>
      <c r="K32" s="172"/>
      <c r="L32" s="173"/>
      <c r="M32" s="174"/>
    </row>
    <row r="33" spans="1:13" ht="12.75">
      <c r="A33" s="125" t="s">
        <v>84</v>
      </c>
      <c r="B33" s="129" t="s">
        <v>42</v>
      </c>
      <c r="C33" s="134"/>
      <c r="D33" s="138">
        <v>0</v>
      </c>
      <c r="E33" s="142"/>
      <c r="F33" s="146">
        <f aca="true" t="shared" si="2" ref="F33:F51">+D33*E33</f>
        <v>0</v>
      </c>
      <c r="G33" s="155"/>
      <c r="I33" s="174"/>
      <c r="K33" s="172"/>
      <c r="L33" s="173"/>
      <c r="M33" s="174"/>
    </row>
    <row r="34" spans="1:13" ht="12.75">
      <c r="A34" s="124" t="s">
        <v>85</v>
      </c>
      <c r="B34" s="128" t="s">
        <v>61</v>
      </c>
      <c r="C34" s="134" t="s">
        <v>26</v>
      </c>
      <c r="D34" s="138">
        <v>10</v>
      </c>
      <c r="E34" s="142">
        <f>'3.2.1'!F38</f>
        <v>425000</v>
      </c>
      <c r="F34" s="146">
        <f t="shared" si="2"/>
        <v>4250000</v>
      </c>
      <c r="G34" s="155"/>
      <c r="I34" s="174"/>
      <c r="K34" s="172"/>
      <c r="L34" s="173"/>
      <c r="M34" s="174"/>
    </row>
    <row r="35" spans="1:13" ht="12.75">
      <c r="A35" s="124" t="s">
        <v>87</v>
      </c>
      <c r="B35" s="128" t="s">
        <v>36</v>
      </c>
      <c r="C35" s="134" t="s">
        <v>26</v>
      </c>
      <c r="D35" s="138">
        <v>80</v>
      </c>
      <c r="E35" s="142">
        <f>'3.2.2'!F38</f>
        <v>425000</v>
      </c>
      <c r="F35" s="146">
        <f t="shared" si="2"/>
        <v>34000000</v>
      </c>
      <c r="G35" s="155"/>
      <c r="I35" s="174"/>
      <c r="K35" s="172"/>
      <c r="L35" s="173"/>
      <c r="M35" s="174"/>
    </row>
    <row r="36" spans="1:13" ht="14.25" customHeight="1">
      <c r="A36" s="124" t="s">
        <v>86</v>
      </c>
      <c r="B36" s="131" t="s">
        <v>37</v>
      </c>
      <c r="C36" s="134" t="s">
        <v>26</v>
      </c>
      <c r="D36" s="138">
        <v>10</v>
      </c>
      <c r="E36" s="142">
        <f>'3.2.3'!F38</f>
        <v>425000</v>
      </c>
      <c r="F36" s="146">
        <f t="shared" si="2"/>
        <v>4250000</v>
      </c>
      <c r="G36" s="155"/>
      <c r="I36" s="174"/>
      <c r="K36" s="172"/>
      <c r="L36" s="173"/>
      <c r="M36" s="174"/>
    </row>
    <row r="37" spans="1:13" ht="12.75" customHeight="1">
      <c r="A37" s="124" t="s">
        <v>88</v>
      </c>
      <c r="B37" s="128" t="s">
        <v>66</v>
      </c>
      <c r="C37" s="134" t="s">
        <v>26</v>
      </c>
      <c r="D37" s="138">
        <v>80</v>
      </c>
      <c r="E37" s="142">
        <f>'3.2.4'!F38</f>
        <v>425000</v>
      </c>
      <c r="F37" s="146">
        <f t="shared" si="2"/>
        <v>34000000</v>
      </c>
      <c r="G37" s="155"/>
      <c r="I37" s="174"/>
      <c r="K37" s="172"/>
      <c r="L37" s="173"/>
      <c r="M37" s="174"/>
    </row>
    <row r="38" spans="1:13" ht="12.75" customHeight="1">
      <c r="A38" s="124" t="s">
        <v>89</v>
      </c>
      <c r="B38" s="128" t="s">
        <v>38</v>
      </c>
      <c r="C38" s="134" t="s">
        <v>26</v>
      </c>
      <c r="D38" s="138">
        <v>80</v>
      </c>
      <c r="E38" s="142">
        <f>'3.2.5'!F38</f>
        <v>425000</v>
      </c>
      <c r="F38" s="146">
        <f t="shared" si="2"/>
        <v>34000000</v>
      </c>
      <c r="G38" s="155"/>
      <c r="I38" s="174"/>
      <c r="K38" s="172"/>
      <c r="L38" s="173"/>
      <c r="M38" s="174"/>
    </row>
    <row r="39" spans="1:13" ht="12.75" customHeight="1">
      <c r="A39" s="124"/>
      <c r="B39" s="128"/>
      <c r="C39" s="134"/>
      <c r="D39" s="138">
        <v>0</v>
      </c>
      <c r="E39" s="142"/>
      <c r="F39" s="146">
        <f t="shared" si="2"/>
        <v>0</v>
      </c>
      <c r="G39" s="155"/>
      <c r="I39" s="174"/>
      <c r="K39" s="172"/>
      <c r="L39" s="173"/>
      <c r="M39" s="174"/>
    </row>
    <row r="40" spans="1:13" ht="12.75">
      <c r="A40" s="125">
        <v>4</v>
      </c>
      <c r="B40" s="129" t="s">
        <v>43</v>
      </c>
      <c r="C40" s="134"/>
      <c r="D40" s="138">
        <v>0</v>
      </c>
      <c r="E40" s="142"/>
      <c r="F40" s="146">
        <f t="shared" si="2"/>
        <v>0</v>
      </c>
      <c r="G40" s="155"/>
      <c r="I40" s="174"/>
      <c r="K40" s="172"/>
      <c r="L40" s="173"/>
      <c r="M40" s="174"/>
    </row>
    <row r="41" spans="1:13" ht="12.75">
      <c r="A41" s="124" t="s">
        <v>28</v>
      </c>
      <c r="B41" s="128" t="s">
        <v>93</v>
      </c>
      <c r="C41" s="134" t="s">
        <v>94</v>
      </c>
      <c r="D41" s="138">
        <v>3</v>
      </c>
      <c r="E41" s="142">
        <f>'4.1'!F38</f>
        <v>2532933.34</v>
      </c>
      <c r="F41" s="147">
        <f t="shared" si="2"/>
        <v>7598800.02</v>
      </c>
      <c r="G41" s="155"/>
      <c r="I41" s="174"/>
      <c r="K41" s="172"/>
      <c r="L41" s="173"/>
      <c r="M41" s="174"/>
    </row>
    <row r="42" spans="1:13" ht="12.75">
      <c r="A42" s="124" t="s">
        <v>29</v>
      </c>
      <c r="B42" s="128" t="s">
        <v>64</v>
      </c>
      <c r="C42" s="134" t="s">
        <v>10</v>
      </c>
      <c r="D42" s="138">
        <v>1501</v>
      </c>
      <c r="E42" s="142">
        <f>'4.2'!F38</f>
        <v>42432</v>
      </c>
      <c r="F42" s="147">
        <f>+D42*E42</f>
        <v>63690432</v>
      </c>
      <c r="G42" s="155"/>
      <c r="I42" s="174"/>
      <c r="K42" s="172"/>
      <c r="L42" s="173"/>
      <c r="M42" s="174"/>
    </row>
    <row r="43" spans="1:13" ht="12.75">
      <c r="A43" s="124" t="s">
        <v>30</v>
      </c>
      <c r="B43" s="128" t="s">
        <v>44</v>
      </c>
      <c r="C43" s="134" t="s">
        <v>10</v>
      </c>
      <c r="D43" s="138">
        <v>3000</v>
      </c>
      <c r="E43" s="142">
        <f>'4.3'!F38</f>
        <v>12137.88</v>
      </c>
      <c r="F43" s="147">
        <f t="shared" si="2"/>
        <v>36413640</v>
      </c>
      <c r="G43" s="155"/>
      <c r="I43" s="174"/>
      <c r="K43" s="172"/>
      <c r="L43" s="173"/>
      <c r="M43" s="174"/>
    </row>
    <row r="44" spans="1:13" ht="12.75">
      <c r="A44" s="124" t="s">
        <v>96</v>
      </c>
      <c r="B44" s="128" t="s">
        <v>95</v>
      </c>
      <c r="C44" s="134" t="s">
        <v>10</v>
      </c>
      <c r="D44" s="138">
        <v>1000</v>
      </c>
      <c r="E44" s="142">
        <f>'4.4'!F38</f>
        <v>20964.7</v>
      </c>
      <c r="F44" s="147">
        <f t="shared" si="2"/>
        <v>20964700</v>
      </c>
      <c r="G44" s="155"/>
      <c r="I44" s="174"/>
      <c r="K44" s="172"/>
      <c r="L44" s="173"/>
      <c r="M44" s="174"/>
    </row>
    <row r="45" spans="1:13" ht="12.75">
      <c r="A45" s="124" t="s">
        <v>31</v>
      </c>
      <c r="B45" s="128" t="s">
        <v>45</v>
      </c>
      <c r="C45" s="134" t="s">
        <v>46</v>
      </c>
      <c r="D45" s="138">
        <v>40000</v>
      </c>
      <c r="E45" s="142">
        <f>'4.5'!F38</f>
        <v>944.44</v>
      </c>
      <c r="F45" s="147">
        <f t="shared" si="2"/>
        <v>37777600</v>
      </c>
      <c r="G45" s="155"/>
      <c r="I45" s="174"/>
      <c r="K45" s="172"/>
      <c r="L45" s="173"/>
      <c r="M45" s="174"/>
    </row>
    <row r="46" spans="1:13" ht="12.75">
      <c r="A46" s="124" t="s">
        <v>97</v>
      </c>
      <c r="B46" s="128" t="s">
        <v>47</v>
      </c>
      <c r="C46" s="134" t="s">
        <v>10</v>
      </c>
      <c r="D46" s="138">
        <v>4000</v>
      </c>
      <c r="E46" s="142">
        <f>'4.6'!F38</f>
        <v>18304.11</v>
      </c>
      <c r="F46" s="147">
        <f t="shared" si="2"/>
        <v>73216440</v>
      </c>
      <c r="G46" s="155"/>
      <c r="I46" s="174"/>
      <c r="K46" s="172"/>
      <c r="L46" s="173"/>
      <c r="M46" s="174"/>
    </row>
    <row r="47" spans="1:13" ht="12.75">
      <c r="A47" s="124"/>
      <c r="B47" s="128"/>
      <c r="C47" s="134"/>
      <c r="D47" s="138"/>
      <c r="E47" s="142"/>
      <c r="F47" s="147"/>
      <c r="G47" s="155"/>
      <c r="I47" s="174"/>
      <c r="K47" s="172"/>
      <c r="L47" s="173"/>
      <c r="M47" s="174"/>
    </row>
    <row r="48" spans="1:13" ht="12.75">
      <c r="A48" s="125">
        <v>5</v>
      </c>
      <c r="B48" s="129" t="s">
        <v>48</v>
      </c>
      <c r="C48" s="134"/>
      <c r="D48" s="138">
        <v>0</v>
      </c>
      <c r="E48" s="142"/>
      <c r="F48" s="147">
        <f t="shared" si="2"/>
        <v>0</v>
      </c>
      <c r="G48" s="155"/>
      <c r="I48" s="174"/>
      <c r="K48" s="172"/>
      <c r="L48" s="173"/>
      <c r="M48" s="174"/>
    </row>
    <row r="49" spans="1:13" ht="12.75">
      <c r="A49" s="124" t="s">
        <v>33</v>
      </c>
      <c r="B49" s="128" t="s">
        <v>49</v>
      </c>
      <c r="C49" s="134" t="s">
        <v>12</v>
      </c>
      <c r="D49" s="138">
        <v>10</v>
      </c>
      <c r="E49" s="142">
        <f>'5.1'!F38</f>
        <v>358970</v>
      </c>
      <c r="F49" s="147">
        <f t="shared" si="2"/>
        <v>3589700</v>
      </c>
      <c r="G49" s="155"/>
      <c r="I49" s="174"/>
      <c r="K49" s="172"/>
      <c r="L49" s="173"/>
      <c r="M49" s="174"/>
    </row>
    <row r="50" spans="1:13" ht="12.75">
      <c r="A50" s="124" t="s">
        <v>41</v>
      </c>
      <c r="B50" s="128" t="s">
        <v>50</v>
      </c>
      <c r="C50" s="134" t="s">
        <v>12</v>
      </c>
      <c r="D50" s="138">
        <v>10</v>
      </c>
      <c r="E50" s="142">
        <f>'5.2'!F38</f>
        <v>239358.33</v>
      </c>
      <c r="F50" s="147">
        <f t="shared" si="2"/>
        <v>2393583.3</v>
      </c>
      <c r="G50" s="155"/>
      <c r="I50" s="174"/>
      <c r="K50" s="172"/>
      <c r="L50" s="173"/>
      <c r="M50" s="174"/>
    </row>
    <row r="51" spans="1:13" ht="12.75">
      <c r="A51" s="124" t="s">
        <v>63</v>
      </c>
      <c r="B51" s="128" t="s">
        <v>65</v>
      </c>
      <c r="C51" s="134" t="s">
        <v>19</v>
      </c>
      <c r="D51" s="138">
        <v>40</v>
      </c>
      <c r="E51" s="142">
        <f>'5.3'!F38</f>
        <v>645933.33</v>
      </c>
      <c r="F51" s="147">
        <f t="shared" si="2"/>
        <v>25837333.2</v>
      </c>
      <c r="G51" s="155"/>
      <c r="I51" s="174"/>
      <c r="K51" s="172"/>
      <c r="L51" s="173"/>
      <c r="M51" s="174"/>
    </row>
    <row r="52" spans="1:9" ht="13.5" thickBot="1">
      <c r="A52" s="126"/>
      <c r="B52" s="132"/>
      <c r="C52" s="136"/>
      <c r="D52" s="140"/>
      <c r="E52" s="144"/>
      <c r="F52" s="148"/>
      <c r="I52" s="174"/>
    </row>
    <row r="53" spans="1:6" ht="13.5" thickBot="1">
      <c r="A53" s="10"/>
      <c r="B53" s="11" t="s">
        <v>51</v>
      </c>
      <c r="C53" s="12"/>
      <c r="D53" s="13"/>
      <c r="E53" s="14"/>
      <c r="F53" s="113">
        <f>SUM(F7:F52)</f>
        <v>1702488029.52</v>
      </c>
    </row>
    <row r="54" spans="1:6" ht="11.25" customHeight="1" thickBot="1">
      <c r="A54" s="10"/>
      <c r="B54" s="17" t="s">
        <v>52</v>
      </c>
      <c r="C54" s="15"/>
      <c r="D54" s="16"/>
      <c r="E54" s="18"/>
      <c r="F54" s="114"/>
    </row>
    <row r="55" spans="1:6" ht="11.25" customHeight="1" thickBot="1">
      <c r="A55" s="19"/>
      <c r="B55" s="11" t="s">
        <v>53</v>
      </c>
      <c r="C55" s="157">
        <v>0.1</v>
      </c>
      <c r="D55" s="22"/>
      <c r="E55" s="23"/>
      <c r="F55" s="115">
        <f>+$F$53*C55</f>
        <v>170248802.95200002</v>
      </c>
    </row>
    <row r="56" spans="1:6" ht="11.25" customHeight="1" thickBot="1">
      <c r="A56" s="19"/>
      <c r="B56" s="11" t="s">
        <v>54</v>
      </c>
      <c r="C56" s="157">
        <v>0.02</v>
      </c>
      <c r="D56" s="22"/>
      <c r="E56" s="23"/>
      <c r="F56" s="115">
        <f>+$F$53*C56</f>
        <v>34049760.5904</v>
      </c>
    </row>
    <row r="57" spans="1:6" ht="11.25" customHeight="1" thickBot="1">
      <c r="A57" s="19"/>
      <c r="B57" s="11" t="s">
        <v>55</v>
      </c>
      <c r="C57" s="157">
        <v>0.03</v>
      </c>
      <c r="D57" s="22"/>
      <c r="E57" s="23"/>
      <c r="F57" s="115">
        <f>+$F$53*C57</f>
        <v>51074640.8856</v>
      </c>
    </row>
    <row r="58" spans="1:6" ht="7.5" customHeight="1" thickBot="1">
      <c r="A58" s="19"/>
      <c r="B58" s="20"/>
      <c r="C58" s="21">
        <f>SUM(C55:C57)</f>
        <v>0.15000000000000002</v>
      </c>
      <c r="D58" s="22"/>
      <c r="E58" s="18"/>
      <c r="F58" s="116"/>
    </row>
    <row r="59" spans="1:6" ht="11.25" customHeight="1" thickBot="1">
      <c r="A59" s="19"/>
      <c r="B59" s="17" t="s">
        <v>56</v>
      </c>
      <c r="C59" s="20"/>
      <c r="D59" s="22"/>
      <c r="E59" s="23"/>
      <c r="F59" s="117">
        <f>SUM(F53:F57)</f>
        <v>1957861233.9480002</v>
      </c>
    </row>
    <row r="60" spans="1:6" ht="7.5" customHeight="1" thickBot="1">
      <c r="A60" s="19"/>
      <c r="B60" s="20"/>
      <c r="C60" s="20"/>
      <c r="D60" s="22"/>
      <c r="E60" s="18"/>
      <c r="F60" s="18"/>
    </row>
    <row r="61" spans="1:6" ht="11.25" customHeight="1" thickBot="1">
      <c r="A61" s="19"/>
      <c r="B61" s="17" t="s">
        <v>57</v>
      </c>
      <c r="C61" s="20"/>
      <c r="D61" s="22"/>
      <c r="E61" s="23"/>
      <c r="F61" s="24">
        <f>+F57*0.16</f>
        <v>8171942.541696</v>
      </c>
    </row>
    <row r="62" spans="2:6" ht="7.5" customHeight="1" thickBot="1">
      <c r="B62" s="20"/>
      <c r="C62" s="20"/>
      <c r="D62" s="22"/>
      <c r="E62" s="18"/>
      <c r="F62" s="18"/>
    </row>
    <row r="63" spans="2:14" s="2" customFormat="1" ht="15" customHeight="1" thickBot="1">
      <c r="B63" s="158" t="s">
        <v>90</v>
      </c>
      <c r="C63" s="159"/>
      <c r="D63" s="160"/>
      <c r="E63" s="161"/>
      <c r="F63" s="163">
        <f>SUM(F59:F61)</f>
        <v>1966033176.4896963</v>
      </c>
      <c r="G63" s="162"/>
      <c r="H63" s="170"/>
      <c r="I63" s="171"/>
      <c r="J63" s="170"/>
      <c r="K63" s="171"/>
      <c r="L63" s="171"/>
      <c r="M63" s="171"/>
      <c r="N63" s="171"/>
    </row>
    <row r="64" spans="2:7" ht="15" customHeight="1">
      <c r="B64" s="25"/>
      <c r="C64" s="25"/>
      <c r="D64" s="26"/>
      <c r="E64" s="27"/>
      <c r="F64" s="28"/>
      <c r="G64" s="152"/>
    </row>
    <row r="65" spans="2:7" ht="15" customHeight="1">
      <c r="B65" s="25"/>
      <c r="C65" s="25"/>
      <c r="D65" s="26"/>
      <c r="E65" s="27"/>
      <c r="F65" s="28"/>
      <c r="G65" s="152"/>
    </row>
    <row r="66" spans="2:7" ht="15" customHeight="1">
      <c r="B66" s="25"/>
      <c r="C66" s="25"/>
      <c r="D66" s="26"/>
      <c r="E66" s="27"/>
      <c r="F66" s="28"/>
      <c r="G66" s="152"/>
    </row>
    <row r="67" ht="12.75">
      <c r="B67" s="153" t="s">
        <v>177</v>
      </c>
    </row>
    <row r="68" ht="12.75">
      <c r="B68" s="153" t="s">
        <v>178</v>
      </c>
    </row>
    <row r="69" ht="12.75">
      <c r="B69" s="153" t="s">
        <v>179</v>
      </c>
    </row>
    <row r="71" ht="12.75">
      <c r="F71" s="154"/>
    </row>
    <row r="74" ht="12.75">
      <c r="E74" s="166"/>
    </row>
    <row r="76" spans="5:6" ht="12.75">
      <c r="E76" s="165"/>
      <c r="F76" s="154"/>
    </row>
  </sheetData>
  <sheetProtection/>
  <autoFilter ref="A6:F6"/>
  <mergeCells count="6">
    <mergeCell ref="A1:F1"/>
    <mergeCell ref="A5:A6"/>
    <mergeCell ref="E5:F5"/>
    <mergeCell ref="B5:B6"/>
    <mergeCell ref="C5:C6"/>
    <mergeCell ref="D5:D6"/>
  </mergeCells>
  <printOptions horizontalCentered="1"/>
  <pageMargins left="0.7480314960629921" right="0.7480314960629921" top="1.3779527559055118" bottom="0.4724409448818898" header="0.7874015748031497" footer="0.5118110236220472"/>
  <pageSetup fitToHeight="1" fitToWidth="1" horizontalDpi="600" verticalDpi="600" orientation="portrait" scale="74" r:id="rId3"/>
  <headerFooter alignWithMargins="0">
    <oddHeader>&amp;L&amp;G&amp;CSONDEO DE MERCADO No.PSM-04-09
CONSTRUCCION DE OBRAS CIVILES NECESARIAS PARA LA PERFORACION
DE POZOS PETROLEROS EN CAMPO DINA TERCIARIOS - NEIVA&amp;R&amp;G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2010'!B18</f>
        <v>Suministro personal no calificado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2010'!A18</f>
        <v>2.5</v>
      </c>
      <c r="B4" s="193"/>
      <c r="C4" s="193"/>
      <c r="D4" s="193"/>
      <c r="E4" s="193"/>
      <c r="F4" s="32" t="str">
        <f>'Pto PCL NEIVA 2010'!C18</f>
        <v>D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5"/>
      <c r="D8" s="46"/>
      <c r="E8" s="47"/>
      <c r="F8" s="46">
        <f>F29*10%</f>
        <v>7200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7200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1</v>
      </c>
      <c r="C26" s="72">
        <v>72000</v>
      </c>
      <c r="D26" s="46">
        <f>B26*C26</f>
        <v>72000</v>
      </c>
      <c r="E26" s="45">
        <v>1</v>
      </c>
      <c r="F26" s="49">
        <f>ROUND(D26/E26,2)</f>
        <v>72000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72000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145</v>
      </c>
      <c r="B34" s="62"/>
      <c r="C34" s="63" t="s">
        <v>114</v>
      </c>
      <c r="D34" s="63">
        <v>1</v>
      </c>
      <c r="E34" s="77">
        <v>2000</v>
      </c>
      <c r="F34" s="46">
        <f>ROUND(D34*E34,2)</f>
        <v>2000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2000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81200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8120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1624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2436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12180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93380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2010'!B19</f>
        <v>Relleno  de zanjas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2010'!A19</f>
        <v>2.6</v>
      </c>
      <c r="B4" s="193"/>
      <c r="C4" s="193"/>
      <c r="D4" s="193"/>
      <c r="E4" s="193"/>
      <c r="F4" s="32" t="str">
        <f>'Pto PCL NEIVA 2010'!C19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8"/>
      <c r="D8" s="49"/>
      <c r="E8" s="47"/>
      <c r="F8" s="46">
        <f>F29*10%</f>
        <v>462</v>
      </c>
    </row>
    <row r="9" spans="1:6" ht="12.75">
      <c r="A9" s="43" t="s">
        <v>134</v>
      </c>
      <c r="B9" s="44"/>
      <c r="C9" s="48">
        <v>1</v>
      </c>
      <c r="D9" s="51">
        <v>150000</v>
      </c>
      <c r="E9" s="50">
        <v>50</v>
      </c>
      <c r="F9" s="49">
        <f>ROUND(D9/E9,2)</f>
        <v>3000</v>
      </c>
    </row>
    <row r="10" spans="1:6" ht="12.75">
      <c r="A10" s="43"/>
      <c r="B10" s="44"/>
      <c r="C10" s="48"/>
      <c r="D10" s="51"/>
      <c r="E10" s="50">
        <v>10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3462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2</v>
      </c>
      <c r="C26" s="72">
        <v>72000</v>
      </c>
      <c r="D26" s="46">
        <f>B26*C26</f>
        <v>144000</v>
      </c>
      <c r="E26" s="45">
        <v>50</v>
      </c>
      <c r="F26" s="49">
        <f>ROUND(D26/E26,2)</f>
        <v>2880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50</v>
      </c>
      <c r="F27" s="49">
        <f>ROUND(D27/E27,2)</f>
        <v>1740</v>
      </c>
    </row>
    <row r="28" spans="1:6" ht="12.75">
      <c r="A28" s="52"/>
      <c r="B28" s="75"/>
      <c r="C28" s="76"/>
      <c r="D28" s="57">
        <f>B28*C28</f>
        <v>0</v>
      </c>
      <c r="E28" s="66">
        <v>10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4620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8082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808.2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161.64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242.46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1212.3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9294.3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5">
      <selection activeCell="I37" sqref="I3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2010'!B20</f>
        <v>Señales de tránsito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2010'!A20</f>
        <v>2.7</v>
      </c>
      <c r="B4" s="193"/>
      <c r="C4" s="193"/>
      <c r="D4" s="193"/>
      <c r="E4" s="193"/>
      <c r="F4" s="32" t="str">
        <f>'Pto PCL NEIVA 2010'!C20</f>
        <v>UN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5"/>
      <c r="D8" s="46"/>
      <c r="E8" s="47"/>
      <c r="F8" s="46">
        <f>F29*10%</f>
        <v>2310</v>
      </c>
    </row>
    <row r="9" spans="1:6" ht="12.75">
      <c r="A9" s="43" t="s">
        <v>134</v>
      </c>
      <c r="B9" s="44"/>
      <c r="C9" s="48">
        <v>1</v>
      </c>
      <c r="D9" s="49">
        <v>150000</v>
      </c>
      <c r="E9" s="50">
        <v>10</v>
      </c>
      <c r="F9" s="49">
        <f>ROUND(D9/E9,2)</f>
        <v>15000</v>
      </c>
    </row>
    <row r="10" spans="1:6" ht="12.75">
      <c r="A10" s="43"/>
      <c r="B10" s="44"/>
      <c r="C10" s="48"/>
      <c r="D10" s="51"/>
      <c r="E10" s="50">
        <v>10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17310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155</v>
      </c>
      <c r="B17" s="62"/>
      <c r="C17" s="45" t="s">
        <v>10</v>
      </c>
      <c r="D17" s="104">
        <v>0.15</v>
      </c>
      <c r="E17" s="46">
        <f>'1.4'!F38</f>
        <v>361950</v>
      </c>
      <c r="F17" s="49">
        <f>ROUND(D17*E17,2)</f>
        <v>54292.5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54292.5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2</v>
      </c>
      <c r="C26" s="72">
        <v>72000</v>
      </c>
      <c r="D26" s="46">
        <f>B26*C26</f>
        <v>144000</v>
      </c>
      <c r="E26" s="45">
        <v>10</v>
      </c>
      <c r="F26" s="49">
        <f>ROUND(D26/E26,2)</f>
        <v>14400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10</v>
      </c>
      <c r="F27" s="49">
        <f>ROUND(D27/E27,2)</f>
        <v>8700</v>
      </c>
    </row>
    <row r="28" spans="1:6" ht="12.75">
      <c r="A28" s="52"/>
      <c r="B28" s="75"/>
      <c r="C28" s="76"/>
      <c r="D28" s="57">
        <f>B28*C28</f>
        <v>0</v>
      </c>
      <c r="E28" s="66">
        <v>10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23100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156</v>
      </c>
      <c r="B34" s="62"/>
      <c r="C34" s="63" t="s">
        <v>10</v>
      </c>
      <c r="D34" s="104">
        <v>0.15</v>
      </c>
      <c r="E34" s="77">
        <f>'4.2'!F38</f>
        <v>42432</v>
      </c>
      <c r="F34" s="46">
        <f>ROUND(D34*E34,2)</f>
        <v>6364.8</v>
      </c>
    </row>
    <row r="35" spans="1:6" ht="12.75">
      <c r="A35" s="52" t="s">
        <v>157</v>
      </c>
      <c r="B35" s="53"/>
      <c r="C35" s="54" t="s">
        <v>26</v>
      </c>
      <c r="D35" s="54">
        <v>1</v>
      </c>
      <c r="E35" s="78">
        <v>200000</v>
      </c>
      <c r="F35" s="57">
        <f>ROUND(D35*E35,2)</f>
        <v>200000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206364.8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301067.3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30106.73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6021.35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9032.02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45160.1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346227.4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96" t="s">
        <v>98</v>
      </c>
      <c r="B1" s="197"/>
      <c r="C1" s="197"/>
      <c r="D1" s="197"/>
      <c r="E1" s="197"/>
      <c r="F1" s="198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33" t="s">
        <v>99</v>
      </c>
      <c r="B3" s="194" t="str">
        <f>'Pto PCL NEIVA 2010'!B21</f>
        <v>Cuadrilla de Soldadura NO Calificada</v>
      </c>
      <c r="C3" s="194"/>
      <c r="D3" s="194"/>
      <c r="E3" s="194"/>
      <c r="F3" s="35" t="s">
        <v>100</v>
      </c>
    </row>
    <row r="4" spans="1:6" ht="13.5" thickBot="1">
      <c r="A4" s="31" t="str">
        <f>'Pto PCL NEIVA 2010'!A21</f>
        <v>2.8</v>
      </c>
      <c r="B4" s="195"/>
      <c r="C4" s="195"/>
      <c r="D4" s="195"/>
      <c r="E4" s="195"/>
      <c r="F4" s="32" t="str">
        <f>'Pto PCL NEIVA 2010'!C21</f>
        <v>DIA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166</v>
      </c>
      <c r="B8" s="44"/>
      <c r="C8" s="45">
        <v>1</v>
      </c>
      <c r="D8" s="46">
        <v>200000</v>
      </c>
      <c r="E8" s="47">
        <v>1</v>
      </c>
      <c r="F8" s="46">
        <f>ROUND(D8/E8,2)</f>
        <v>200000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17400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1</v>
      </c>
      <c r="F10" s="49">
        <f>ROUND(D10/E10,2)</f>
        <v>150000</v>
      </c>
    </row>
    <row r="11" spans="1:6" ht="12.75">
      <c r="A11" s="52" t="s">
        <v>167</v>
      </c>
      <c r="B11" s="53"/>
      <c r="C11" s="54">
        <v>1</v>
      </c>
      <c r="D11" s="55">
        <v>100000</v>
      </c>
      <c r="E11" s="56">
        <v>1</v>
      </c>
      <c r="F11" s="57">
        <f>ROUND(D11/E11,2)</f>
        <v>100000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467400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174</v>
      </c>
      <c r="B26" s="71">
        <v>1</v>
      </c>
      <c r="C26" s="72">
        <v>72000</v>
      </c>
      <c r="D26" s="46">
        <f>B26*C26</f>
        <v>72000</v>
      </c>
      <c r="E26" s="45">
        <v>1</v>
      </c>
      <c r="F26" s="49">
        <f>ROUND(D26/E26,2)</f>
        <v>72000</v>
      </c>
    </row>
    <row r="27" spans="1:6" ht="12.75">
      <c r="A27" s="43" t="s">
        <v>168</v>
      </c>
      <c r="B27" s="73">
        <v>1</v>
      </c>
      <c r="C27" s="74">
        <v>102000</v>
      </c>
      <c r="D27" s="49">
        <f>B27*C27</f>
        <v>102000</v>
      </c>
      <c r="E27" s="48">
        <v>1</v>
      </c>
      <c r="F27" s="49">
        <f>ROUND(D27/E27,2)</f>
        <v>102000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174000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77">
        <v>100000</v>
      </c>
      <c r="F34" s="46">
        <f>ROUND(D34*E34,2)</f>
        <v>100000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100000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741400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74140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14828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22242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111210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852610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44" sqref="E44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2010'!B25</f>
        <v>Bulldozer D6</v>
      </c>
      <c r="C4" s="192"/>
      <c r="D4" s="192"/>
      <c r="E4" s="192"/>
      <c r="F4" s="200" t="str">
        <f>'Pto PCL NEIVA 2010'!C25</f>
        <v>H</v>
      </c>
    </row>
    <row r="5" spans="1:6" ht="13.5" thickBot="1">
      <c r="A5" s="31" t="str">
        <f>'Pto PCL NEIVA 2010'!A25</f>
        <v>3.1.1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158</v>
      </c>
      <c r="B9" s="44"/>
      <c r="C9" s="45">
        <v>1</v>
      </c>
      <c r="D9" s="46">
        <v>500000</v>
      </c>
      <c r="E9" s="47">
        <v>8</v>
      </c>
      <c r="F9" s="46">
        <f>ROUND(D9/E9,2)</f>
        <v>62500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62500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159</v>
      </c>
      <c r="B26" s="71">
        <v>1</v>
      </c>
      <c r="C26" s="72">
        <v>87000</v>
      </c>
      <c r="D26" s="46">
        <f>B26*C26</f>
        <v>87000</v>
      </c>
      <c r="E26" s="45">
        <v>8</v>
      </c>
      <c r="F26" s="49">
        <f>ROUND(D26/E26,2)</f>
        <v>10875</v>
      </c>
    </row>
    <row r="27" spans="1:6" ht="12.75">
      <c r="A27" s="43"/>
      <c r="B27" s="73"/>
      <c r="C27" s="74"/>
      <c r="D27" s="49">
        <f>B27*C27</f>
        <v>0</v>
      </c>
      <c r="E27" s="48">
        <v>8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10875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160</v>
      </c>
      <c r="B34" s="62"/>
      <c r="C34" s="63" t="s">
        <v>114</v>
      </c>
      <c r="D34" s="63">
        <v>1</v>
      </c>
      <c r="E34" s="77">
        <v>34125</v>
      </c>
      <c r="F34" s="46">
        <f>ROUND(D34*E34,2)</f>
        <v>34125</v>
      </c>
    </row>
    <row r="35" spans="1:6" ht="12.75">
      <c r="A35" s="52" t="s">
        <v>145</v>
      </c>
      <c r="B35" s="53"/>
      <c r="C35" s="54" t="s">
        <v>114</v>
      </c>
      <c r="D35" s="54">
        <v>1</v>
      </c>
      <c r="E35" s="78">
        <v>2500</v>
      </c>
      <c r="F35" s="57">
        <f>ROUND(D35*E35,2)</f>
        <v>2500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36625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110000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11000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2200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3300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16500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126500</v>
      </c>
    </row>
  </sheetData>
  <sheetProtection/>
  <mergeCells count="11">
    <mergeCell ref="F4:F5"/>
    <mergeCell ref="B4:E5"/>
    <mergeCell ref="A17:B17"/>
    <mergeCell ref="A33:B33"/>
    <mergeCell ref="A42:D42"/>
    <mergeCell ref="A1:F1"/>
    <mergeCell ref="C6:E6"/>
    <mergeCell ref="A8:B8"/>
    <mergeCell ref="B2:E2"/>
    <mergeCell ref="B3:E3"/>
    <mergeCell ref="F2:F3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2010'!B26</f>
        <v>Motoniveladora (min) 125 HP</v>
      </c>
      <c r="C4" s="192"/>
      <c r="D4" s="192"/>
      <c r="E4" s="192"/>
      <c r="F4" s="200" t="str">
        <f>'Pto PCL NEIVA 2010'!C26</f>
        <v>H</v>
      </c>
    </row>
    <row r="5" spans="1:6" ht="13.5" thickBot="1">
      <c r="A5" s="31" t="str">
        <f>'Pto PCL NEIVA 2010'!A26</f>
        <v>3.1.2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151</v>
      </c>
      <c r="B9" s="44"/>
      <c r="C9" s="45">
        <v>1</v>
      </c>
      <c r="D9" s="46">
        <v>432000</v>
      </c>
      <c r="E9" s="47">
        <v>8</v>
      </c>
      <c r="F9" s="46">
        <f>ROUND(D9/E9,2)</f>
        <v>54000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54000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159</v>
      </c>
      <c r="B26" s="71">
        <v>1</v>
      </c>
      <c r="C26" s="72">
        <v>87000</v>
      </c>
      <c r="D26" s="46">
        <f>B26*C26</f>
        <v>87000</v>
      </c>
      <c r="E26" s="45">
        <v>8</v>
      </c>
      <c r="F26" s="49">
        <f>ROUND(D26/E26,2)</f>
        <v>10875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10875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160</v>
      </c>
      <c r="B34" s="62"/>
      <c r="C34" s="63" t="s">
        <v>114</v>
      </c>
      <c r="D34" s="63">
        <v>1</v>
      </c>
      <c r="E34" s="77">
        <v>32625</v>
      </c>
      <c r="F34" s="46">
        <f>ROUND(D34*E34,2)</f>
        <v>32625</v>
      </c>
    </row>
    <row r="35" spans="1:6" ht="12.75">
      <c r="A35" s="52" t="s">
        <v>145</v>
      </c>
      <c r="B35" s="53"/>
      <c r="C35" s="54" t="s">
        <v>114</v>
      </c>
      <c r="D35" s="54">
        <v>1</v>
      </c>
      <c r="E35" s="78">
        <v>2500</v>
      </c>
      <c r="F35" s="57">
        <f>ROUND(D35*E35,2)</f>
        <v>2500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35125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100000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10000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2000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3000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15000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115000</v>
      </c>
    </row>
  </sheetData>
  <sheetProtection/>
  <mergeCells count="11">
    <mergeCell ref="F4:F5"/>
    <mergeCell ref="B4:E5"/>
    <mergeCell ref="A17:B17"/>
    <mergeCell ref="A33:B33"/>
    <mergeCell ref="A42:D42"/>
    <mergeCell ref="A1:F1"/>
    <mergeCell ref="C6:E6"/>
    <mergeCell ref="A8:B8"/>
    <mergeCell ref="B2:E2"/>
    <mergeCell ref="F2:F3"/>
    <mergeCell ref="B3:E3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2010'!B27</f>
        <v>Retroexcavadora (min) 180 HP 1.5 y 3</v>
      </c>
      <c r="C4" s="192"/>
      <c r="D4" s="192"/>
      <c r="E4" s="192"/>
      <c r="F4" s="200" t="str">
        <f>'Pto PCL NEIVA 2010'!C27</f>
        <v>H</v>
      </c>
    </row>
    <row r="5" spans="1:6" ht="13.5" thickBot="1">
      <c r="A5" s="31" t="str">
        <f>'Pto PCL NEIVA 2010'!A27</f>
        <v>3.1.3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147</v>
      </c>
      <c r="B9" s="44"/>
      <c r="C9" s="45">
        <v>1</v>
      </c>
      <c r="D9" s="46">
        <v>500000</v>
      </c>
      <c r="E9" s="47">
        <v>8</v>
      </c>
      <c r="F9" s="46">
        <f>ROUND(D9/E9,2)</f>
        <v>62500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62500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159</v>
      </c>
      <c r="B26" s="71">
        <v>1</v>
      </c>
      <c r="C26" s="72">
        <v>87000</v>
      </c>
      <c r="D26" s="46">
        <f>B26*C26</f>
        <v>87000</v>
      </c>
      <c r="E26" s="45">
        <v>8</v>
      </c>
      <c r="F26" s="49">
        <f>ROUND(D26/E26,2)</f>
        <v>10875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10875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160</v>
      </c>
      <c r="B34" s="62"/>
      <c r="C34" s="63" t="s">
        <v>114</v>
      </c>
      <c r="D34" s="63">
        <v>1</v>
      </c>
      <c r="E34" s="77">
        <v>34125</v>
      </c>
      <c r="F34" s="46">
        <f>ROUND(D34*E34,2)</f>
        <v>34125</v>
      </c>
    </row>
    <row r="35" spans="1:6" ht="12.75">
      <c r="A35" s="52" t="s">
        <v>145</v>
      </c>
      <c r="B35" s="53"/>
      <c r="C35" s="54" t="s">
        <v>114</v>
      </c>
      <c r="D35" s="54">
        <v>1</v>
      </c>
      <c r="E35" s="78">
        <v>2500</v>
      </c>
      <c r="F35" s="57">
        <f>ROUND(D35*E35,2)</f>
        <v>2500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36625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110000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11000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2200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3300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16500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126500</v>
      </c>
    </row>
  </sheetData>
  <sheetProtection/>
  <mergeCells count="11">
    <mergeCell ref="F4:F5"/>
    <mergeCell ref="B4:E5"/>
    <mergeCell ref="A17:B17"/>
    <mergeCell ref="A33:B33"/>
    <mergeCell ref="A42:D42"/>
    <mergeCell ref="A1:F1"/>
    <mergeCell ref="C6:E6"/>
    <mergeCell ref="A8:B8"/>
    <mergeCell ref="B2:E2"/>
    <mergeCell ref="F2:F3"/>
    <mergeCell ref="B3:E3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2010'!B28</f>
        <v>Retrocargador (min) 90 HP</v>
      </c>
      <c r="C4" s="192"/>
      <c r="D4" s="192"/>
      <c r="E4" s="192"/>
      <c r="F4" s="200" t="str">
        <f>'Pto PCL NEIVA 2010'!C28</f>
        <v>H</v>
      </c>
    </row>
    <row r="5" spans="1:6" ht="13.5" thickBot="1">
      <c r="A5" s="31" t="str">
        <f>'Pto PCL NEIVA 2010'!A28</f>
        <v>3.1.4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146</v>
      </c>
      <c r="B9" s="44"/>
      <c r="C9" s="45">
        <v>1</v>
      </c>
      <c r="D9" s="46">
        <v>380000</v>
      </c>
      <c r="E9" s="47">
        <v>8</v>
      </c>
      <c r="F9" s="46">
        <f>ROUND(D9/E9,2)</f>
        <v>47500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47500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159</v>
      </c>
      <c r="B26" s="71">
        <v>1</v>
      </c>
      <c r="C26" s="72">
        <v>87000</v>
      </c>
      <c r="D26" s="46">
        <f>B26*C26</f>
        <v>87000</v>
      </c>
      <c r="E26" s="45">
        <v>8</v>
      </c>
      <c r="F26" s="49">
        <f>ROUND(D26/E26,2)</f>
        <v>10875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10875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160</v>
      </c>
      <c r="B34" s="62"/>
      <c r="C34" s="63" t="s">
        <v>114</v>
      </c>
      <c r="D34" s="63">
        <v>1</v>
      </c>
      <c r="E34" s="77">
        <v>26625</v>
      </c>
      <c r="F34" s="46">
        <f>ROUND(D34*E34,2)</f>
        <v>26625</v>
      </c>
    </row>
    <row r="35" spans="1:6" ht="12.75">
      <c r="A35" s="52" t="s">
        <v>145</v>
      </c>
      <c r="B35" s="53"/>
      <c r="C35" s="54" t="s">
        <v>114</v>
      </c>
      <c r="D35" s="54">
        <v>1</v>
      </c>
      <c r="E35" s="78">
        <v>2500</v>
      </c>
      <c r="F35" s="57">
        <f>ROUND(D35*E35,2)</f>
        <v>2500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29125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87500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8750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1750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2625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13125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100625</v>
      </c>
    </row>
  </sheetData>
  <sheetProtection/>
  <mergeCells count="11">
    <mergeCell ref="F2:F3"/>
    <mergeCell ref="B3:E3"/>
    <mergeCell ref="A17:B17"/>
    <mergeCell ref="A33:B33"/>
    <mergeCell ref="A42:D42"/>
    <mergeCell ref="A1:F1"/>
    <mergeCell ref="C6:E6"/>
    <mergeCell ref="A8:B8"/>
    <mergeCell ref="B4:E5"/>
    <mergeCell ref="F4:F5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2010'!B29</f>
        <v>Vibrocompactador (min) 8 Toneladas</v>
      </c>
      <c r="C4" s="192"/>
      <c r="D4" s="192"/>
      <c r="E4" s="192"/>
      <c r="F4" s="200" t="str">
        <f>'Pto PCL NEIVA 2010'!C29</f>
        <v>H</v>
      </c>
    </row>
    <row r="5" spans="1:6" ht="13.5" thickBot="1">
      <c r="A5" s="31" t="str">
        <f>'Pto PCL NEIVA 2010'!A29</f>
        <v>3.1.5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152</v>
      </c>
      <c r="B9" s="44"/>
      <c r="C9" s="45">
        <v>1</v>
      </c>
      <c r="D9" s="46">
        <v>350000</v>
      </c>
      <c r="E9" s="47">
        <v>8</v>
      </c>
      <c r="F9" s="46">
        <f>ROUND(D9/E9,2)</f>
        <v>43750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43750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159</v>
      </c>
      <c r="B26" s="71">
        <v>1</v>
      </c>
      <c r="C26" s="72">
        <v>87000</v>
      </c>
      <c r="D26" s="46">
        <f>B26*C26</f>
        <v>87000</v>
      </c>
      <c r="E26" s="45">
        <v>8</v>
      </c>
      <c r="F26" s="49">
        <f>ROUND(D26/E26,2)</f>
        <v>10875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10875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160</v>
      </c>
      <c r="B34" s="62"/>
      <c r="C34" s="63" t="s">
        <v>114</v>
      </c>
      <c r="D34" s="63">
        <v>1</v>
      </c>
      <c r="E34" s="77">
        <v>22875</v>
      </c>
      <c r="F34" s="46">
        <f>ROUND(D34*E34,2)</f>
        <v>22875</v>
      </c>
    </row>
    <row r="35" spans="1:6" ht="12.75">
      <c r="A35" s="52" t="s">
        <v>145</v>
      </c>
      <c r="B35" s="53"/>
      <c r="C35" s="54" t="s">
        <v>114</v>
      </c>
      <c r="D35" s="54">
        <v>1</v>
      </c>
      <c r="E35" s="78">
        <v>2500</v>
      </c>
      <c r="F35" s="57">
        <f>ROUND(D35*E35,2)</f>
        <v>2500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25375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80000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8000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1600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2400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12000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92000</v>
      </c>
    </row>
  </sheetData>
  <sheetProtection/>
  <mergeCells count="11">
    <mergeCell ref="F2:F3"/>
    <mergeCell ref="B3:E3"/>
    <mergeCell ref="A17:B17"/>
    <mergeCell ref="A33:B33"/>
    <mergeCell ref="A42:D42"/>
    <mergeCell ref="A1:F1"/>
    <mergeCell ref="C6:E6"/>
    <mergeCell ref="A8:B8"/>
    <mergeCell ref="B4:E5"/>
    <mergeCell ref="F4:F5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2010'!B30</f>
        <v>Carrotanque (min) 3000 gal</v>
      </c>
      <c r="C4" s="192"/>
      <c r="D4" s="192"/>
      <c r="E4" s="192"/>
      <c r="F4" s="200" t="str">
        <f>'Pto PCL NEIVA 2010'!C30</f>
        <v>D</v>
      </c>
    </row>
    <row r="5" spans="1:6" ht="13.5" thickBot="1">
      <c r="A5" s="31" t="str">
        <f>'Pto PCL NEIVA 2010'!A30</f>
        <v>3.1.6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161</v>
      </c>
      <c r="B9" s="44"/>
      <c r="C9" s="45">
        <v>1</v>
      </c>
      <c r="D9" s="46">
        <v>425000</v>
      </c>
      <c r="E9" s="47">
        <v>1</v>
      </c>
      <c r="F9" s="46">
        <f>ROUND(D9/E9,2)</f>
        <v>425000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425000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11">
    <mergeCell ref="F2:F3"/>
    <mergeCell ref="B3:E3"/>
    <mergeCell ref="A17:B17"/>
    <mergeCell ref="A33:B33"/>
    <mergeCell ref="A42:D42"/>
    <mergeCell ref="A1:F1"/>
    <mergeCell ref="C6:E6"/>
    <mergeCell ref="A8:B8"/>
    <mergeCell ref="F4:F5"/>
    <mergeCell ref="B4:E5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4">
      <selection activeCell="I50" sqref="I50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2010'!A7</f>
        <v>1</v>
      </c>
      <c r="B2" s="182" t="str">
        <f>'Pto PCL NEIVA 2010'!B7</f>
        <v>CONCRETO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2010'!B8</f>
        <v>Concreto simple 3000 PSI mezcla en sitio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2010'!A8</f>
        <v>1.1</v>
      </c>
      <c r="B4" s="193"/>
      <c r="C4" s="193"/>
      <c r="D4" s="193"/>
      <c r="E4" s="193"/>
      <c r="F4" s="32" t="str">
        <f>'Pto PCL NEIVA 2010'!C8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106</v>
      </c>
      <c r="B8" s="44"/>
      <c r="C8" s="45">
        <v>1</v>
      </c>
      <c r="D8" s="46">
        <v>70000</v>
      </c>
      <c r="E8" s="47">
        <v>8</v>
      </c>
      <c r="F8" s="46">
        <f>ROUND(D8/E8,2)</f>
        <v>8750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10650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8</v>
      </c>
      <c r="F10" s="49">
        <f>ROUND(D10/E10,2)</f>
        <v>18750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38150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110</v>
      </c>
      <c r="B17" s="62"/>
      <c r="C17" s="45" t="s">
        <v>111</v>
      </c>
      <c r="D17" s="104">
        <v>8</v>
      </c>
      <c r="E17" s="46">
        <v>22000</v>
      </c>
      <c r="F17" s="49">
        <f>ROUND(D17*E17,2)</f>
        <v>176000</v>
      </c>
    </row>
    <row r="18" spans="1:6" ht="12.75">
      <c r="A18" s="43" t="s">
        <v>112</v>
      </c>
      <c r="B18" s="44"/>
      <c r="C18" s="48" t="s">
        <v>10</v>
      </c>
      <c r="D18" s="105">
        <v>1.3</v>
      </c>
      <c r="E18" s="49">
        <v>65000</v>
      </c>
      <c r="F18" s="49">
        <f>ROUND(D18*E18,2)</f>
        <v>84500</v>
      </c>
    </row>
    <row r="19" spans="1:6" ht="12.75">
      <c r="A19" s="43" t="s">
        <v>113</v>
      </c>
      <c r="B19" s="44"/>
      <c r="C19" s="48" t="s">
        <v>114</v>
      </c>
      <c r="D19" s="105">
        <v>1</v>
      </c>
      <c r="E19" s="49">
        <v>20000</v>
      </c>
      <c r="F19" s="49">
        <f>ROUND(D19*E19,2)</f>
        <v>20000</v>
      </c>
    </row>
    <row r="20" spans="1:6" ht="12.75">
      <c r="A20" s="43" t="s">
        <v>170</v>
      </c>
      <c r="B20" s="44"/>
      <c r="C20" s="48" t="s">
        <v>139</v>
      </c>
      <c r="D20" s="105">
        <v>0.05</v>
      </c>
      <c r="E20" s="51">
        <v>6000</v>
      </c>
      <c r="F20" s="49">
        <f>ROUND(D20*E20,2)</f>
        <v>300</v>
      </c>
    </row>
    <row r="21" spans="1:6" ht="12.75">
      <c r="A21" s="52"/>
      <c r="B21" s="53"/>
      <c r="C21" s="66"/>
      <c r="D21" s="110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280800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8</v>
      </c>
      <c r="C26" s="72">
        <v>72000</v>
      </c>
      <c r="D26" s="46">
        <f>B26*C26</f>
        <v>576000</v>
      </c>
      <c r="E26" s="45">
        <v>8</v>
      </c>
      <c r="F26" s="49">
        <f>ROUND(D26/E26,2)</f>
        <v>72000</v>
      </c>
    </row>
    <row r="27" spans="1:6" ht="12.75">
      <c r="A27" s="43" t="s">
        <v>131</v>
      </c>
      <c r="B27" s="73">
        <v>2</v>
      </c>
      <c r="C27" s="74">
        <v>87000</v>
      </c>
      <c r="D27" s="49">
        <f>B27*C27</f>
        <v>174000</v>
      </c>
      <c r="E27" s="48">
        <v>8</v>
      </c>
      <c r="F27" s="49">
        <f>ROUND(D27/E27,2)</f>
        <v>21750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66">
        <v>8</v>
      </c>
      <c r="F28" s="49">
        <f>ROUND(D28/E28,2)</f>
        <v>12750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106500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77">
        <v>2500</v>
      </c>
      <c r="F34" s="46">
        <f>ROUND(D34*E34,2)</f>
        <v>2500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2500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427950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v>0.1</v>
      </c>
      <c r="F44" s="46">
        <f>ROUND(F38*E44,2)</f>
        <v>42795</v>
      </c>
    </row>
    <row r="45" spans="1:6" ht="12.75">
      <c r="A45" s="43" t="s">
        <v>54</v>
      </c>
      <c r="B45" s="79"/>
      <c r="C45" s="67"/>
      <c r="D45" s="74"/>
      <c r="E45" s="93">
        <v>0.02</v>
      </c>
      <c r="F45" s="49">
        <f>ROUND(F38*E45,2)</f>
        <v>8559</v>
      </c>
    </row>
    <row r="46" spans="1:6" ht="12.75">
      <c r="A46" s="52" t="s">
        <v>128</v>
      </c>
      <c r="B46" s="94"/>
      <c r="C46" s="76"/>
      <c r="D46" s="95"/>
      <c r="E46" s="96">
        <v>0.03</v>
      </c>
      <c r="F46" s="57">
        <f>ROUND(F38*E46,2)</f>
        <v>12838.5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64192.5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492142.5</v>
      </c>
    </row>
  </sheetData>
  <sheetProtection/>
  <mergeCells count="8">
    <mergeCell ref="B2:E2"/>
    <mergeCell ref="A16:B16"/>
    <mergeCell ref="A33:B33"/>
    <mergeCell ref="A42:D42"/>
    <mergeCell ref="A1:F1"/>
    <mergeCell ref="C5:E5"/>
    <mergeCell ref="A7:B7"/>
    <mergeCell ref="B3:E4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E27" sqref="E2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109">
        <f>'Pto PCL NEIVA 2010'!A23</f>
        <v>3</v>
      </c>
      <c r="B2" s="199" t="str">
        <f>'Pto PCL NEIVA 2010'!B23</f>
        <v>ALQUILER DE EQUIPOS</v>
      </c>
      <c r="C2" s="199"/>
      <c r="D2" s="199"/>
      <c r="E2" s="199"/>
      <c r="F2" s="200" t="s">
        <v>100</v>
      </c>
    </row>
    <row r="3" spans="1:6" ht="12.75">
      <c r="A3" s="29" t="str">
        <f>'Pto PCL NEIVA 2010'!A24</f>
        <v>3.1</v>
      </c>
      <c r="B3" s="182" t="str">
        <f>'Pto PCL NEIVA 2010'!B24</f>
        <v>SUMINISTRO DE MAQUINARIA</v>
      </c>
      <c r="C3" s="182"/>
      <c r="D3" s="182"/>
      <c r="E3" s="182"/>
      <c r="F3" s="201"/>
    </row>
    <row r="4" spans="1:6" ht="12.75">
      <c r="A4" s="106" t="s">
        <v>99</v>
      </c>
      <c r="B4" s="192" t="str">
        <f>'Pto PCL NEIVA 2010'!B31</f>
        <v>Volqueta Sencilla (min 6 M3)</v>
      </c>
      <c r="C4" s="192"/>
      <c r="D4" s="192"/>
      <c r="E4" s="192"/>
      <c r="F4" s="200" t="str">
        <f>'Pto PCL NEIVA 2010'!C31</f>
        <v>D</v>
      </c>
    </row>
    <row r="5" spans="1:6" ht="13.5" thickBot="1">
      <c r="A5" s="31" t="str">
        <f>'Pto PCL NEIVA 2010'!A31</f>
        <v>3.1.7</v>
      </c>
      <c r="B5" s="193"/>
      <c r="C5" s="193"/>
      <c r="D5" s="193"/>
      <c r="E5" s="193"/>
      <c r="F5" s="202"/>
    </row>
    <row r="6" spans="1:6" ht="12.75">
      <c r="A6" s="36" t="s">
        <v>101</v>
      </c>
      <c r="B6" s="37"/>
      <c r="C6" s="191"/>
      <c r="D6" s="191"/>
      <c r="E6" s="191"/>
      <c r="F6" s="38"/>
    </row>
    <row r="7" spans="1:6" ht="12.75">
      <c r="A7" s="37"/>
      <c r="B7" s="37"/>
      <c r="C7" s="39"/>
      <c r="D7" s="39"/>
      <c r="E7" s="39"/>
      <c r="F7" s="38"/>
    </row>
    <row r="8" spans="1:6" ht="12.75">
      <c r="A8" s="183" t="s">
        <v>2</v>
      </c>
      <c r="B8" s="184"/>
      <c r="C8" s="40" t="s">
        <v>102</v>
      </c>
      <c r="D8" s="41" t="s">
        <v>103</v>
      </c>
      <c r="E8" s="41" t="s">
        <v>104</v>
      </c>
      <c r="F8" s="42" t="s">
        <v>105</v>
      </c>
    </row>
    <row r="9" spans="1:6" ht="12.75">
      <c r="A9" s="43" t="s">
        <v>149</v>
      </c>
      <c r="B9" s="44"/>
      <c r="C9" s="45">
        <v>1</v>
      </c>
      <c r="D9" s="46">
        <v>425000</v>
      </c>
      <c r="E9" s="47">
        <v>1</v>
      </c>
      <c r="F9" s="46">
        <f>ROUND(D9/E9,2)</f>
        <v>425000</v>
      </c>
    </row>
    <row r="10" spans="1:6" ht="12.75">
      <c r="A10" s="43"/>
      <c r="B10" s="44"/>
      <c r="C10" s="48"/>
      <c r="D10" s="49"/>
      <c r="E10" s="50">
        <v>1</v>
      </c>
      <c r="F10" s="49">
        <f>ROUND(D10/E10,2)</f>
        <v>0</v>
      </c>
    </row>
    <row r="11" spans="1:6" ht="12.75">
      <c r="A11" s="43"/>
      <c r="B11" s="44"/>
      <c r="C11" s="48"/>
      <c r="D11" s="51"/>
      <c r="E11" s="50">
        <v>1</v>
      </c>
      <c r="F11" s="49">
        <f>ROUND(D11/E11,2)</f>
        <v>0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ROUND(SUM(F9:F12),2)</f>
        <v>425000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11">
    <mergeCell ref="B4:E5"/>
    <mergeCell ref="B2:E2"/>
    <mergeCell ref="F2:F3"/>
    <mergeCell ref="A17:B17"/>
    <mergeCell ref="A33:B33"/>
    <mergeCell ref="A42:D42"/>
    <mergeCell ref="A1:F1"/>
    <mergeCell ref="B3:E3"/>
    <mergeCell ref="C6:E6"/>
    <mergeCell ref="A8:B8"/>
    <mergeCell ref="F4:F5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 t="str">
        <f>'Pto PCL NEIVA 2010'!A33</f>
        <v>3.2</v>
      </c>
      <c r="B2" s="182" t="str">
        <f>'Pto PCL NEIVA 2010'!B33</f>
        <v>TRANSPORTE DE EQUIPOS</v>
      </c>
      <c r="C2" s="182"/>
      <c r="D2" s="182"/>
      <c r="E2" s="182"/>
      <c r="F2" s="108"/>
    </row>
    <row r="3" spans="1:6" ht="12.75">
      <c r="A3" s="106" t="s">
        <v>99</v>
      </c>
      <c r="B3" s="192" t="str">
        <f>'Pto PCL NEIVA 2010'!B34</f>
        <v>Bulldozer D6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2010'!A34</f>
        <v>3.2.1</v>
      </c>
      <c r="B4" s="203"/>
      <c r="C4" s="203"/>
      <c r="D4" s="203"/>
      <c r="E4" s="203"/>
      <c r="F4" s="32" t="str">
        <f>'Pto PCL NEIVA 2010'!C34</f>
        <v>UN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176</v>
      </c>
      <c r="B8" s="44"/>
      <c r="C8" s="45">
        <v>1</v>
      </c>
      <c r="D8" s="46">
        <v>425000</v>
      </c>
      <c r="E8" s="47">
        <v>1</v>
      </c>
      <c r="F8" s="46">
        <f>ROUND(D8/E8,2)</f>
        <v>425000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425000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10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10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10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8">
    <mergeCell ref="A16:B16"/>
    <mergeCell ref="A33:B33"/>
    <mergeCell ref="A42:D42"/>
    <mergeCell ref="B3:E4"/>
    <mergeCell ref="B2:E2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 t="str">
        <f>'Pto PCL NEIVA 2010'!A33</f>
        <v>3.2</v>
      </c>
      <c r="B2" s="182" t="str">
        <f>'Pto PCL NEIVA 2010'!B33</f>
        <v>TRANSPORTE DE EQUIPOS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2010'!B35</f>
        <v>Motoniveladora (min) 125 HP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2010'!A35</f>
        <v>3.2.2</v>
      </c>
      <c r="B4" s="193"/>
      <c r="C4" s="193"/>
      <c r="D4" s="193"/>
      <c r="E4" s="193"/>
      <c r="F4" s="32" t="str">
        <f>'Pto PCL NEIVA 2010'!C35</f>
        <v>UN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176</v>
      </c>
      <c r="B8" s="44"/>
      <c r="C8" s="45">
        <v>1</v>
      </c>
      <c r="D8" s="46">
        <v>425000</v>
      </c>
      <c r="E8" s="47">
        <v>1</v>
      </c>
      <c r="F8" s="46">
        <f>ROUND(D8/E8,2)</f>
        <v>425000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425000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8">
    <mergeCell ref="A16:B16"/>
    <mergeCell ref="A33:B33"/>
    <mergeCell ref="A42:D42"/>
    <mergeCell ref="B3:E4"/>
    <mergeCell ref="B2:E2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 t="str">
        <f>'Pto PCL NEIVA 2010'!A33</f>
        <v>3.2</v>
      </c>
      <c r="B2" s="182" t="str">
        <f>'Pto PCL NEIVA 2010'!B33</f>
        <v>TRANSPORTE DE EQUIPOS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2010'!B36</f>
        <v>Retroexcavadora (min) 120 HP 1.5 y 3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2010'!A36</f>
        <v>3.2.3</v>
      </c>
      <c r="B4" s="193"/>
      <c r="C4" s="193"/>
      <c r="D4" s="193"/>
      <c r="E4" s="193"/>
      <c r="F4" s="32" t="str">
        <f>'Pto PCL NEIVA 2010'!C36</f>
        <v>UN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176</v>
      </c>
      <c r="B8" s="44"/>
      <c r="C8" s="45">
        <v>1</v>
      </c>
      <c r="D8" s="46">
        <v>425000</v>
      </c>
      <c r="E8" s="47">
        <v>1</v>
      </c>
      <c r="F8" s="46">
        <f>ROUND(D8/E8,2)</f>
        <v>425000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425000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8">
    <mergeCell ref="A16:B16"/>
    <mergeCell ref="A33:B33"/>
    <mergeCell ref="A42:D42"/>
    <mergeCell ref="B3:E4"/>
    <mergeCell ref="B2:E2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H42" sqref="H42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96" t="s">
        <v>98</v>
      </c>
      <c r="B1" s="197"/>
      <c r="C1" s="197"/>
      <c r="D1" s="197"/>
      <c r="E1" s="197"/>
      <c r="F1" s="198"/>
    </row>
    <row r="2" spans="1:6" ht="12.75">
      <c r="A2" s="29" t="str">
        <f>'Pto PCL NEIVA 2010'!A33</f>
        <v>3.2</v>
      </c>
      <c r="B2" s="182" t="str">
        <f>'Pto PCL NEIVA 2010'!B33</f>
        <v>TRANSPORTE DE EQUIPOS</v>
      </c>
      <c r="C2" s="182"/>
      <c r="D2" s="182"/>
      <c r="E2" s="182"/>
      <c r="F2" s="30"/>
    </row>
    <row r="3" spans="1:6" ht="12.75">
      <c r="A3" s="33" t="s">
        <v>99</v>
      </c>
      <c r="B3" s="194" t="str">
        <f>'Pto PCL NEIVA 2010'!B37</f>
        <v>Retrocargador (min) 90 HP </v>
      </c>
      <c r="C3" s="194"/>
      <c r="D3" s="194"/>
      <c r="E3" s="194"/>
      <c r="F3" s="35" t="s">
        <v>100</v>
      </c>
    </row>
    <row r="4" spans="1:6" ht="13.5" thickBot="1">
      <c r="A4" s="31" t="str">
        <f>'Pto PCL NEIVA 2010'!A37</f>
        <v>3.2.4</v>
      </c>
      <c r="B4" s="195"/>
      <c r="C4" s="195"/>
      <c r="D4" s="195"/>
      <c r="E4" s="195"/>
      <c r="F4" s="32" t="str">
        <f>'Pto PCL NEIVA 2010'!C37</f>
        <v>UN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176</v>
      </c>
      <c r="B8" s="44"/>
      <c r="C8" s="45">
        <v>1</v>
      </c>
      <c r="D8" s="46">
        <v>425000</v>
      </c>
      <c r="E8" s="47">
        <v>1</v>
      </c>
      <c r="F8" s="46">
        <f>ROUND(D8/E8,2)</f>
        <v>425000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425000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8">
    <mergeCell ref="A16:B16"/>
    <mergeCell ref="A33:B33"/>
    <mergeCell ref="A42:D42"/>
    <mergeCell ref="B3:E4"/>
    <mergeCell ref="B2:E2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 t="str">
        <f>'Pto PCL NEIVA 2010'!A33</f>
        <v>3.2</v>
      </c>
      <c r="B2" s="182" t="str">
        <f>'Pto PCL NEIVA 2010'!B33</f>
        <v>TRANSPORTE DE EQUIPOS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2010'!B38</f>
        <v>Vibrocompactador (min) 8 Toneladas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2010'!A38</f>
        <v>3.2.5</v>
      </c>
      <c r="B4" s="193"/>
      <c r="C4" s="193"/>
      <c r="D4" s="193"/>
      <c r="E4" s="193"/>
      <c r="F4" s="32" t="str">
        <f>'Pto PCL NEIVA 2010'!C38</f>
        <v>UN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176</v>
      </c>
      <c r="B8" s="44"/>
      <c r="C8" s="45">
        <v>1</v>
      </c>
      <c r="D8" s="46">
        <v>425000</v>
      </c>
      <c r="E8" s="47">
        <v>1</v>
      </c>
      <c r="F8" s="46">
        <f>ROUND(D8/E8,2)</f>
        <v>425000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425000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425000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42500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8500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12750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63750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488750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2010'!A40</f>
        <v>4</v>
      </c>
      <c r="B2" s="182" t="str">
        <f>'Pto PCL NEIVA 2010'!B40</f>
        <v>EXCAVACIONES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2010'!B41</f>
        <v>Desmonte y descapote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2010'!A41</f>
        <v>4.1</v>
      </c>
      <c r="B4" s="193"/>
      <c r="C4" s="193"/>
      <c r="D4" s="193"/>
      <c r="E4" s="193"/>
      <c r="F4" s="32" t="str">
        <f>'Pto PCL NEIVA 2010'!C41</f>
        <v>Hec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147</v>
      </c>
      <c r="B8" s="44"/>
      <c r="C8" s="45">
        <v>1</v>
      </c>
      <c r="D8" s="46">
        <v>800000</v>
      </c>
      <c r="E8" s="111">
        <v>0.75</v>
      </c>
      <c r="F8" s="46">
        <f>ROUND(D8/E8,2)</f>
        <v>1066666.67</v>
      </c>
    </row>
    <row r="9" spans="1:6" ht="12.75">
      <c r="A9" s="43" t="s">
        <v>149</v>
      </c>
      <c r="B9" s="44"/>
      <c r="C9" s="48">
        <v>1</v>
      </c>
      <c r="D9" s="51">
        <v>425000</v>
      </c>
      <c r="E9" s="118">
        <v>0.75</v>
      </c>
      <c r="F9" s="49">
        <f>ROUND(D9/E9,2)</f>
        <v>566666.67</v>
      </c>
    </row>
    <row r="10" spans="1:6" ht="12.75">
      <c r="A10" s="43" t="s">
        <v>165</v>
      </c>
      <c r="B10" s="44"/>
      <c r="C10" s="48"/>
      <c r="D10" s="51"/>
      <c r="E10" s="118"/>
      <c r="F10" s="49">
        <f>F29*10%</f>
        <v>63600</v>
      </c>
    </row>
    <row r="11" spans="1:6" ht="12.75">
      <c r="A11" s="43" t="s">
        <v>134</v>
      </c>
      <c r="B11" s="44"/>
      <c r="C11" s="65">
        <v>1</v>
      </c>
      <c r="D11" s="51">
        <v>150000</v>
      </c>
      <c r="E11" s="105">
        <v>0.75</v>
      </c>
      <c r="F11" s="49">
        <f>ROUND(D11/E11,2)</f>
        <v>200000</v>
      </c>
    </row>
    <row r="12" spans="1:6" ht="12.75">
      <c r="A12" s="52"/>
      <c r="B12" s="53"/>
      <c r="C12" s="54"/>
      <c r="D12" s="55"/>
      <c r="E12" s="121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ROUND(SUM(F8:F12),2)</f>
        <v>1896933.34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/>
      <c r="B18" s="62"/>
      <c r="C18" s="45"/>
      <c r="D18" s="63"/>
      <c r="E18" s="46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4</v>
      </c>
      <c r="C26" s="72">
        <v>72000</v>
      </c>
      <c r="D26" s="46">
        <f>B26*C26</f>
        <v>288000</v>
      </c>
      <c r="E26" s="112">
        <v>0.75</v>
      </c>
      <c r="F26" s="49">
        <f>ROUND(D26/E26,2)</f>
        <v>384000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119">
        <v>0.75</v>
      </c>
      <c r="F27" s="49">
        <f>ROUND(D27/E27,2)</f>
        <v>116000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120">
        <v>0.75</v>
      </c>
      <c r="F28" s="49">
        <f>ROUND(D28/E28,2)</f>
        <v>136000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636000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2532933.34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253293.33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50658.67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75988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379940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2912873.34</v>
      </c>
    </row>
  </sheetData>
  <sheetProtection/>
  <mergeCells count="8">
    <mergeCell ref="A17:B17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34" sqref="C34:E34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2010'!A40</f>
        <v>4</v>
      </c>
      <c r="B2" s="182" t="str">
        <f>'Pto PCL NEIVA 2010'!B40</f>
        <v>EXCAVACIONES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2010'!B42</f>
        <v>Excavación manual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2010'!A42</f>
        <v>4.2</v>
      </c>
      <c r="B4" s="193"/>
      <c r="C4" s="193"/>
      <c r="D4" s="193"/>
      <c r="E4" s="193"/>
      <c r="F4" s="32" t="str">
        <f>'Pto PCL NEIVA 2010'!C42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5"/>
      <c r="D8" s="46"/>
      <c r="E8" s="111"/>
      <c r="F8" s="46">
        <f>F29*10%</f>
        <v>3600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3600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1</v>
      </c>
      <c r="C26" s="72">
        <v>72000</v>
      </c>
      <c r="D26" s="46">
        <f>B26*C26</f>
        <v>72000</v>
      </c>
      <c r="E26" s="112">
        <v>2</v>
      </c>
      <c r="F26" s="49">
        <f>ROUND(D26/E26,2)</f>
        <v>36000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36000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171</v>
      </c>
      <c r="B34" s="62"/>
      <c r="C34" s="63" t="s">
        <v>172</v>
      </c>
      <c r="D34" s="63">
        <v>3</v>
      </c>
      <c r="E34" s="77">
        <v>944</v>
      </c>
      <c r="F34" s="46">
        <f>ROUND(D34*E34,2)</f>
        <v>2832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2832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42432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4243.2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848.64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1272.96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6364.8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48796.8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2010'!A40</f>
        <v>4</v>
      </c>
      <c r="B2" s="182" t="str">
        <f>'Pto PCL NEIVA 2010'!B40</f>
        <v>EXCAVACIONES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2010'!B43</f>
        <v>Excavacion mecánica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2010'!A43</f>
        <v>4.3</v>
      </c>
      <c r="B4" s="193"/>
      <c r="C4" s="193"/>
      <c r="D4" s="193"/>
      <c r="E4" s="193"/>
      <c r="F4" s="32" t="str">
        <f>'Pto PCL NEIVA 2010'!C43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146</v>
      </c>
      <c r="B8" s="44"/>
      <c r="C8" s="45">
        <v>1</v>
      </c>
      <c r="D8" s="46">
        <v>680000</v>
      </c>
      <c r="E8" s="47">
        <v>170</v>
      </c>
      <c r="F8" s="46">
        <f>ROUND(D8/E8,2)</f>
        <v>4000</v>
      </c>
    </row>
    <row r="9" spans="1:6" ht="12.75">
      <c r="A9" s="43" t="s">
        <v>151</v>
      </c>
      <c r="B9" s="44"/>
      <c r="C9" s="48">
        <v>1</v>
      </c>
      <c r="D9" s="49">
        <v>800000</v>
      </c>
      <c r="E9" s="50">
        <v>170</v>
      </c>
      <c r="F9" s="49">
        <f>ROUND(D9/E9,2)</f>
        <v>4705.88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8705.88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175</v>
      </c>
      <c r="B26" s="71">
        <v>1</v>
      </c>
      <c r="C26" s="72">
        <v>102000</v>
      </c>
      <c r="D26" s="46">
        <f>B26*C26</f>
        <v>102000</v>
      </c>
      <c r="E26" s="45">
        <v>170</v>
      </c>
      <c r="F26" s="49">
        <f>ROUND(D26/E26,2)</f>
        <v>600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600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171</v>
      </c>
      <c r="B34" s="62"/>
      <c r="C34" s="63" t="s">
        <v>172</v>
      </c>
      <c r="D34" s="63">
        <v>3</v>
      </c>
      <c r="E34" s="77">
        <v>944</v>
      </c>
      <c r="F34" s="46">
        <f>ROUND(D34*E34,2)</f>
        <v>2832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2832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12137.88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1213.79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242.76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364.14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1820.69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13958.57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I25" sqref="I25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2010'!A40</f>
        <v>4</v>
      </c>
      <c r="B2" s="182" t="str">
        <f>'Pto PCL NEIVA 2010'!B40</f>
        <v>EXCAVACIONES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2010'!B44</f>
        <v>Terraplen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2010'!A44</f>
        <v>4.4</v>
      </c>
      <c r="B4" s="193"/>
      <c r="C4" s="193"/>
      <c r="D4" s="193"/>
      <c r="E4" s="193"/>
      <c r="F4" s="32" t="str">
        <f>'Pto PCL NEIVA 2010'!C44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147</v>
      </c>
      <c r="B8" s="44"/>
      <c r="C8" s="45">
        <v>1</v>
      </c>
      <c r="D8" s="46">
        <v>800000</v>
      </c>
      <c r="E8" s="47">
        <v>170</v>
      </c>
      <c r="F8" s="46">
        <f aca="true" t="shared" si="0" ref="F8:F13">ROUND(D8/E8,2)</f>
        <v>4705.88</v>
      </c>
    </row>
    <row r="9" spans="1:6" ht="12.75">
      <c r="A9" s="43" t="s">
        <v>148</v>
      </c>
      <c r="B9" s="44"/>
      <c r="C9" s="48">
        <v>1</v>
      </c>
      <c r="D9" s="49">
        <v>800000</v>
      </c>
      <c r="E9" s="50">
        <v>170</v>
      </c>
      <c r="F9" s="49">
        <f t="shared" si="0"/>
        <v>4705.88</v>
      </c>
    </row>
    <row r="10" spans="1:6" ht="12.75">
      <c r="A10" s="43" t="s">
        <v>152</v>
      </c>
      <c r="B10" s="44"/>
      <c r="C10" s="48">
        <v>1</v>
      </c>
      <c r="D10" s="51">
        <v>640000</v>
      </c>
      <c r="E10" s="50">
        <v>170</v>
      </c>
      <c r="F10" s="49">
        <f t="shared" si="0"/>
        <v>3764.71</v>
      </c>
    </row>
    <row r="11" spans="1:6" ht="12.75">
      <c r="A11" s="43" t="s">
        <v>161</v>
      </c>
      <c r="B11" s="44"/>
      <c r="C11" s="48">
        <v>1</v>
      </c>
      <c r="D11" s="51">
        <v>400000</v>
      </c>
      <c r="E11" s="50">
        <v>170</v>
      </c>
      <c r="F11" s="49">
        <f t="shared" si="0"/>
        <v>2352.94</v>
      </c>
    </row>
    <row r="12" spans="1:6" ht="12.75">
      <c r="A12" s="43" t="s">
        <v>181</v>
      </c>
      <c r="B12" s="44"/>
      <c r="C12" s="48">
        <v>1</v>
      </c>
      <c r="D12" s="51">
        <v>600000</v>
      </c>
      <c r="E12" s="50">
        <v>170</v>
      </c>
      <c r="F12" s="49">
        <f t="shared" si="0"/>
        <v>3529.41</v>
      </c>
    </row>
    <row r="13" spans="1:6" ht="12.75">
      <c r="A13" s="52" t="s">
        <v>134</v>
      </c>
      <c r="B13" s="53"/>
      <c r="C13" s="54">
        <v>1</v>
      </c>
      <c r="D13" s="55">
        <v>150000</v>
      </c>
      <c r="E13" s="56">
        <v>170</v>
      </c>
      <c r="F13" s="57">
        <f t="shared" si="0"/>
        <v>882.35</v>
      </c>
    </row>
    <row r="14" spans="1:6" ht="12.75">
      <c r="A14" s="58"/>
      <c r="B14" s="58"/>
      <c r="C14" s="39"/>
      <c r="D14" s="34"/>
      <c r="E14" s="59" t="s">
        <v>107</v>
      </c>
      <c r="F14" s="57">
        <f>ROUND(SUM(F8:F13),2)</f>
        <v>19941.17</v>
      </c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36" t="s">
        <v>108</v>
      </c>
      <c r="B16" s="37"/>
      <c r="C16" s="39"/>
      <c r="D16" s="39"/>
      <c r="E16" s="39"/>
      <c r="F16" s="38"/>
    </row>
    <row r="17" spans="1:6" ht="12.75">
      <c r="A17" s="58"/>
      <c r="B17" s="58"/>
      <c r="C17" s="39"/>
      <c r="D17" s="39"/>
      <c r="E17" s="39"/>
      <c r="F17" s="39"/>
    </row>
    <row r="18" spans="1:6" ht="12.75">
      <c r="A18" s="183" t="s">
        <v>2</v>
      </c>
      <c r="B18" s="184"/>
      <c r="C18" s="40" t="s">
        <v>100</v>
      </c>
      <c r="D18" s="41" t="s">
        <v>102</v>
      </c>
      <c r="E18" s="41" t="s">
        <v>109</v>
      </c>
      <c r="F18" s="60" t="s">
        <v>105</v>
      </c>
    </row>
    <row r="19" spans="1:6" ht="12.75">
      <c r="A19" s="61"/>
      <c r="B19" s="62"/>
      <c r="C19" s="45"/>
      <c r="D19" s="63"/>
      <c r="E19" s="46"/>
      <c r="F19" s="49">
        <f>ROUND(D19*E19,2)</f>
        <v>0</v>
      </c>
    </row>
    <row r="20" spans="1:6" ht="12.75">
      <c r="A20" s="43"/>
      <c r="B20" s="44"/>
      <c r="C20" s="48"/>
      <c r="D20" s="65"/>
      <c r="E20" s="49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ROUND(SUM(F19:F21),2)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1</v>
      </c>
      <c r="C26" s="72">
        <v>72000</v>
      </c>
      <c r="D26" s="46">
        <f>B26*C26</f>
        <v>72000</v>
      </c>
      <c r="E26" s="45">
        <v>170</v>
      </c>
      <c r="F26" s="49">
        <f>ROUND(D26/E26,2)</f>
        <v>423.53</v>
      </c>
    </row>
    <row r="27" spans="1:6" ht="12.75">
      <c r="A27" s="43" t="s">
        <v>133</v>
      </c>
      <c r="B27" s="73">
        <v>1</v>
      </c>
      <c r="C27" s="74">
        <v>102000</v>
      </c>
      <c r="D27" s="49">
        <f>B27*C27</f>
        <v>102000</v>
      </c>
      <c r="E27" s="48">
        <v>170</v>
      </c>
      <c r="F27" s="49">
        <f>ROUND(D27/E27,2)</f>
        <v>600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1023.53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ROUND(F14+F22+F29+F36,2)</f>
        <v>20964.7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2096.47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419.29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628.94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3144.7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24109.4</v>
      </c>
    </row>
  </sheetData>
  <sheetProtection/>
  <mergeCells count="8">
    <mergeCell ref="A18:B18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2010'!A7</f>
        <v>1</v>
      </c>
      <c r="B2" s="182" t="str">
        <f>'Pto PCL NEIVA 2010'!B7</f>
        <v>CONCRETO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2010'!B9</f>
        <v>Concreto sim 3000 PSI mezcla para cunetas revestidas</v>
      </c>
      <c r="C3" s="192"/>
      <c r="D3" s="192"/>
      <c r="E3" s="192"/>
      <c r="F3" s="107" t="s">
        <v>100</v>
      </c>
    </row>
    <row r="4" spans="1:6" ht="13.5" thickBot="1">
      <c r="A4" s="31">
        <f>'Pto PCL NEIVA 2010'!A9</f>
        <v>1.2</v>
      </c>
      <c r="B4" s="193"/>
      <c r="C4" s="193"/>
      <c r="D4" s="193"/>
      <c r="E4" s="193"/>
      <c r="F4" s="32" t="str">
        <f>'Pto PCL NEIVA 2010'!C9</f>
        <v>ML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99" t="s">
        <v>165</v>
      </c>
      <c r="B8" s="100"/>
      <c r="C8" s="45"/>
      <c r="D8" s="46"/>
      <c r="E8" s="47"/>
      <c r="F8" s="46">
        <f>F29*10%</f>
        <v>852</v>
      </c>
    </row>
    <row r="9" spans="1:6" ht="12.75">
      <c r="A9" s="43" t="s">
        <v>134</v>
      </c>
      <c r="B9" s="44"/>
      <c r="C9" s="48">
        <v>1</v>
      </c>
      <c r="D9" s="51">
        <v>150000</v>
      </c>
      <c r="E9" s="50">
        <v>100</v>
      </c>
      <c r="F9" s="49">
        <f>ROUND(D9/E9,2)</f>
        <v>1500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2352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135</v>
      </c>
      <c r="B17" s="62"/>
      <c r="C17" s="45" t="s">
        <v>10</v>
      </c>
      <c r="D17" s="168">
        <v>0.115</v>
      </c>
      <c r="E17" s="101">
        <f>'1.1'!F38</f>
        <v>427950</v>
      </c>
      <c r="F17" s="49">
        <f>ROUND(D17*E17,2)</f>
        <v>49214.25</v>
      </c>
    </row>
    <row r="18" spans="1:6" ht="12.75">
      <c r="A18" s="43" t="s">
        <v>113</v>
      </c>
      <c r="B18" s="44"/>
      <c r="C18" s="48" t="s">
        <v>114</v>
      </c>
      <c r="D18" s="65">
        <v>1</v>
      </c>
      <c r="E18" s="51">
        <v>3000</v>
      </c>
      <c r="F18" s="49">
        <f>ROUND(D18*E18,2)</f>
        <v>3000</v>
      </c>
    </row>
    <row r="19" spans="1:6" ht="12.75">
      <c r="A19" s="43"/>
      <c r="B19" s="44"/>
      <c r="C19" s="48"/>
      <c r="D19" s="105"/>
      <c r="E19" s="51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52214.25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8</v>
      </c>
      <c r="C26" s="72">
        <v>72000</v>
      </c>
      <c r="D26" s="46">
        <f>B26*C26</f>
        <v>576000</v>
      </c>
      <c r="E26" s="45">
        <v>100</v>
      </c>
      <c r="F26" s="49">
        <f>ROUND(D26/E26,2)</f>
        <v>5760</v>
      </c>
    </row>
    <row r="27" spans="1:6" ht="12.75">
      <c r="A27" s="43" t="s">
        <v>131</v>
      </c>
      <c r="B27" s="73">
        <v>2</v>
      </c>
      <c r="C27" s="74">
        <v>87000</v>
      </c>
      <c r="D27" s="49">
        <f>B27*C27</f>
        <v>174000</v>
      </c>
      <c r="E27" s="48">
        <v>100</v>
      </c>
      <c r="F27" s="49">
        <f>ROUND(D27/E27,2)</f>
        <v>1740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66">
        <v>100</v>
      </c>
      <c r="F28" s="49">
        <f>ROUND(D28/E28,2)</f>
        <v>1020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8520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102">
        <v>1000</v>
      </c>
      <c r="F34" s="46">
        <f>ROUND(D34*E34,2)</f>
        <v>1000</v>
      </c>
    </row>
    <row r="35" spans="1:6" ht="12.75">
      <c r="A35" s="52"/>
      <c r="B35" s="53"/>
      <c r="C35" s="54"/>
      <c r="D35" s="54"/>
      <c r="E35" s="103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1000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64086.25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6408.63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1281.73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1922.59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9612.95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73699.2</v>
      </c>
    </row>
  </sheetData>
  <sheetProtection/>
  <mergeCells count="8">
    <mergeCell ref="B2:E2"/>
    <mergeCell ref="A16:B16"/>
    <mergeCell ref="A33:B33"/>
    <mergeCell ref="A42:D42"/>
    <mergeCell ref="A1:F1"/>
    <mergeCell ref="C5:E5"/>
    <mergeCell ref="A7:B7"/>
    <mergeCell ref="B3:E4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2010'!A40</f>
        <v>4</v>
      </c>
      <c r="B2" s="182" t="str">
        <f>'Pto PCL NEIVA 2010'!B40</f>
        <v>EXCAVACIONES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2010'!B45</f>
        <v>Transporte de material metro cubico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2010'!A45</f>
        <v>4.5</v>
      </c>
      <c r="B4" s="193"/>
      <c r="C4" s="193"/>
      <c r="D4" s="193"/>
      <c r="E4" s="193"/>
      <c r="F4" s="32" t="str">
        <f>'Pto PCL NEIVA 2010'!C45</f>
        <v>m3-km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149</v>
      </c>
      <c r="B8" s="44"/>
      <c r="C8" s="45">
        <v>1</v>
      </c>
      <c r="D8" s="46">
        <v>425000</v>
      </c>
      <c r="E8" s="47">
        <v>450</v>
      </c>
      <c r="F8" s="46">
        <f>ROUND(D8/E8,2)</f>
        <v>944.44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944.44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/>
      <c r="B17" s="62"/>
      <c r="C17" s="45"/>
      <c r="D17" s="63"/>
      <c r="E17" s="46"/>
      <c r="F17" s="49">
        <f>ROUND(D17*E17,2)</f>
        <v>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/>
      <c r="B26" s="71"/>
      <c r="C26" s="72"/>
      <c r="D26" s="46">
        <f>B26*C26</f>
        <v>0</v>
      </c>
      <c r="E26" s="45">
        <v>1</v>
      </c>
      <c r="F26" s="49">
        <f>ROUND(D26/E26,2)</f>
        <v>0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944.44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94.44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18.89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28.33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141.66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1086.1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2010'!A40</f>
        <v>4</v>
      </c>
      <c r="B2" s="182" t="str">
        <f>'Pto PCL NEIVA 2010'!B40</f>
        <v>EXCAVACIONES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2010'!B46</f>
        <v>Sum de Afirmado Suelto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2010'!A46</f>
        <v>4.6</v>
      </c>
      <c r="B4" s="193"/>
      <c r="C4" s="193"/>
      <c r="D4" s="193"/>
      <c r="E4" s="193"/>
      <c r="F4" s="32" t="str">
        <f>'Pto PCL NEIVA 2010'!C46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147</v>
      </c>
      <c r="B8" s="44"/>
      <c r="C8" s="45">
        <v>1</v>
      </c>
      <c r="D8" s="46">
        <v>800000</v>
      </c>
      <c r="E8" s="47">
        <v>170</v>
      </c>
      <c r="F8" s="46">
        <f>ROUND(D8/E8,2)</f>
        <v>4705.88</v>
      </c>
    </row>
    <row r="9" spans="1:16" ht="12.75">
      <c r="A9" s="43" t="s">
        <v>176</v>
      </c>
      <c r="B9" s="44"/>
      <c r="C9" s="48">
        <v>2</v>
      </c>
      <c r="D9" s="49">
        <v>850000</v>
      </c>
      <c r="E9" s="50">
        <v>170</v>
      </c>
      <c r="F9" s="49">
        <f>ROUND(D9/E9,2)</f>
        <v>5000</v>
      </c>
      <c r="J9" s="79"/>
      <c r="K9" s="79"/>
      <c r="L9" s="34"/>
      <c r="M9" s="67"/>
      <c r="N9" s="34"/>
      <c r="O9" s="67"/>
      <c r="P9" s="167"/>
    </row>
    <row r="10" spans="1:6" ht="12.75">
      <c r="A10" s="43" t="s">
        <v>134</v>
      </c>
      <c r="B10" s="44"/>
      <c r="C10" s="48">
        <v>1</v>
      </c>
      <c r="D10" s="49">
        <v>150000</v>
      </c>
      <c r="E10" s="50">
        <v>170</v>
      </c>
      <c r="F10" s="49">
        <f>ROUND(D10/E10,2)</f>
        <v>882.35</v>
      </c>
    </row>
    <row r="11" spans="1:6" ht="12.75">
      <c r="A11" s="43" t="s">
        <v>165</v>
      </c>
      <c r="B11" s="44"/>
      <c r="C11" s="48"/>
      <c r="D11" s="51"/>
      <c r="E11" s="50">
        <v>1</v>
      </c>
      <c r="F11" s="49">
        <f>F29*10%</f>
        <v>42.353</v>
      </c>
    </row>
    <row r="12" spans="1:6" ht="12.75">
      <c r="A12" s="52"/>
      <c r="B12" s="53"/>
      <c r="C12" s="54"/>
      <c r="D12" s="55"/>
      <c r="E12" s="56">
        <v>1</v>
      </c>
      <c r="F12" s="57">
        <f>ROUND(D12/E12,2)</f>
        <v>0</v>
      </c>
    </row>
    <row r="13" spans="1:6" ht="12.75">
      <c r="A13" s="58"/>
      <c r="B13" s="58"/>
      <c r="C13" s="39"/>
      <c r="D13" s="34"/>
      <c r="E13" s="59" t="s">
        <v>107</v>
      </c>
      <c r="F13" s="57">
        <f>ROUND(SUM(F8:F12),2)</f>
        <v>10630.58</v>
      </c>
    </row>
    <row r="14" spans="1:6" ht="12.75">
      <c r="A14" s="58"/>
      <c r="B14" s="58"/>
      <c r="C14" s="39"/>
      <c r="D14" s="39"/>
      <c r="E14" s="39"/>
      <c r="F14" s="39"/>
    </row>
    <row r="15" spans="1:6" ht="12.75">
      <c r="A15" s="36" t="s">
        <v>108</v>
      </c>
      <c r="B15" s="37"/>
      <c r="C15" s="39"/>
      <c r="D15" s="39"/>
      <c r="E15" s="39"/>
      <c r="F15" s="38"/>
    </row>
    <row r="16" spans="1:6" ht="12.75">
      <c r="A16" s="58"/>
      <c r="B16" s="58"/>
      <c r="C16" s="39"/>
      <c r="D16" s="39"/>
      <c r="E16" s="39"/>
      <c r="F16" s="39"/>
    </row>
    <row r="17" spans="1:6" ht="12.75">
      <c r="A17" s="183" t="s">
        <v>2</v>
      </c>
      <c r="B17" s="184"/>
      <c r="C17" s="40" t="s">
        <v>100</v>
      </c>
      <c r="D17" s="41" t="s">
        <v>102</v>
      </c>
      <c r="E17" s="41" t="s">
        <v>109</v>
      </c>
      <c r="F17" s="60" t="s">
        <v>105</v>
      </c>
    </row>
    <row r="18" spans="1:6" ht="12.75">
      <c r="A18" s="61" t="s">
        <v>173</v>
      </c>
      <c r="B18" s="62"/>
      <c r="C18" s="45" t="s">
        <v>10</v>
      </c>
      <c r="D18" s="63">
        <v>1</v>
      </c>
      <c r="E18" s="46">
        <v>7250</v>
      </c>
      <c r="F18" s="49">
        <f>ROUND(D18*E18,2)</f>
        <v>7250</v>
      </c>
    </row>
    <row r="19" spans="1:6" ht="12.75">
      <c r="A19" s="43"/>
      <c r="B19" s="44"/>
      <c r="C19" s="48"/>
      <c r="D19" s="64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ROUND(SUM(F18:F21),2)</f>
        <v>7250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150</v>
      </c>
      <c r="B26" s="71">
        <v>1</v>
      </c>
      <c r="C26" s="72">
        <v>72000</v>
      </c>
      <c r="D26" s="46">
        <f>B26*C26</f>
        <v>72000</v>
      </c>
      <c r="E26" s="45">
        <v>170</v>
      </c>
      <c r="F26" s="49">
        <f>ROUND(D26/E26,2)</f>
        <v>423.53</v>
      </c>
    </row>
    <row r="27" spans="1:6" ht="12.75">
      <c r="A27" s="43"/>
      <c r="B27" s="73"/>
      <c r="C27" s="74"/>
      <c r="D27" s="49">
        <f>B27*C27</f>
        <v>0</v>
      </c>
      <c r="E27" s="48">
        <v>1</v>
      </c>
      <c r="F27" s="49">
        <f>ROUND(D27/E27,2)</f>
        <v>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423.53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ROUND(F13+F22+F29+F36,2)</f>
        <v>18304.11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1830.41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366.08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549.12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2745.61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21049.72</v>
      </c>
    </row>
  </sheetData>
  <sheetProtection/>
  <mergeCells count="8">
    <mergeCell ref="A17:B17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I32" sqref="I32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96" t="s">
        <v>98</v>
      </c>
      <c r="B1" s="197"/>
      <c r="C1" s="197"/>
      <c r="D1" s="197"/>
      <c r="E1" s="197"/>
      <c r="F1" s="198"/>
    </row>
    <row r="2" spans="1:6" ht="12.75">
      <c r="A2" s="29">
        <f>'Pto PCL NEIVA 2010'!A48</f>
        <v>5</v>
      </c>
      <c r="B2" s="182" t="str">
        <f>'Pto PCL NEIVA 2010'!B48</f>
        <v>TUBERIA</v>
      </c>
      <c r="C2" s="182"/>
      <c r="D2" s="182"/>
      <c r="E2" s="182"/>
      <c r="F2" s="30"/>
    </row>
    <row r="3" spans="1:6" ht="12.75">
      <c r="A3" s="33" t="s">
        <v>99</v>
      </c>
      <c r="B3" s="194" t="str">
        <f>'Pto PCL NEIVA 2010'!B49</f>
        <v>Alcantarilla de  36" Diametro</v>
      </c>
      <c r="C3" s="194"/>
      <c r="D3" s="194"/>
      <c r="E3" s="194"/>
      <c r="F3" s="35" t="s">
        <v>100</v>
      </c>
    </row>
    <row r="4" spans="1:6" ht="13.5" thickBot="1">
      <c r="A4" s="31" t="str">
        <f>'Pto PCL NEIVA 2010'!A49</f>
        <v>5.1</v>
      </c>
      <c r="B4" s="195"/>
      <c r="C4" s="195"/>
      <c r="D4" s="195"/>
      <c r="E4" s="195"/>
      <c r="F4" s="32" t="str">
        <f>'Pto PCL NEIVA 2010'!C49</f>
        <v>ML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146</v>
      </c>
      <c r="B8" s="44"/>
      <c r="C8" s="45">
        <v>1</v>
      </c>
      <c r="D8" s="46">
        <v>700000</v>
      </c>
      <c r="E8" s="47">
        <v>10</v>
      </c>
      <c r="F8" s="46">
        <f>ROUND(D8/E8,2)</f>
        <v>70000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4770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10</v>
      </c>
      <c r="F10" s="49">
        <f>ROUND(D10/E10,2)</f>
        <v>15000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89770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162</v>
      </c>
      <c r="B17" s="62"/>
      <c r="C17" s="45" t="s">
        <v>12</v>
      </c>
      <c r="D17" s="104">
        <v>1.01</v>
      </c>
      <c r="E17" s="46">
        <v>150000</v>
      </c>
      <c r="F17" s="49">
        <f>ROUND(D17*E17,2)</f>
        <v>151500</v>
      </c>
    </row>
    <row r="18" spans="1:6" ht="12.75">
      <c r="A18" s="43" t="s">
        <v>163</v>
      </c>
      <c r="B18" s="44"/>
      <c r="C18" s="48" t="s">
        <v>10</v>
      </c>
      <c r="D18" s="105">
        <v>0.25</v>
      </c>
      <c r="E18" s="49">
        <v>240000</v>
      </c>
      <c r="F18" s="49">
        <f>ROUND(D18*E18,2)</f>
        <v>60000</v>
      </c>
    </row>
    <row r="19" spans="1:6" ht="12.75">
      <c r="A19" s="43" t="s">
        <v>164</v>
      </c>
      <c r="B19" s="44"/>
      <c r="C19" s="48" t="s">
        <v>10</v>
      </c>
      <c r="D19" s="105">
        <v>0.025</v>
      </c>
      <c r="E19" s="49">
        <v>400000</v>
      </c>
      <c r="F19" s="49">
        <f>ROUND(D19*E19,2)</f>
        <v>10000</v>
      </c>
    </row>
    <row r="20" spans="1:6" ht="12.75">
      <c r="A20" s="43"/>
      <c r="B20" s="44"/>
      <c r="C20" s="48"/>
      <c r="D20" s="105"/>
      <c r="E20" s="51"/>
      <c r="F20" s="49">
        <f>ROUND(D20*E20,2)</f>
        <v>0</v>
      </c>
    </row>
    <row r="21" spans="1:6" ht="12.75">
      <c r="A21" s="52"/>
      <c r="B21" s="53"/>
      <c r="C21" s="66"/>
      <c r="D21" s="110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221500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4</v>
      </c>
      <c r="C26" s="72">
        <v>72000</v>
      </c>
      <c r="D26" s="46">
        <f>B26*C26</f>
        <v>288000</v>
      </c>
      <c r="E26" s="45">
        <v>10</v>
      </c>
      <c r="F26" s="49">
        <f>ROUND(D26/E26,2)</f>
        <v>28800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10</v>
      </c>
      <c r="F27" s="49">
        <f>ROUND(D27/E27,2)</f>
        <v>8700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66">
        <v>10</v>
      </c>
      <c r="F28" s="49">
        <f>ROUND(D28/E28,2)</f>
        <v>10200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47700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358970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35897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7179.4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10769.1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53845.5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412815.5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3">
      <selection activeCell="L28" sqref="L28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2010'!A48</f>
        <v>5</v>
      </c>
      <c r="B2" s="182" t="str">
        <f>'Pto PCL NEIVA 2010'!B48</f>
        <v>TUBERIA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2010'!B50</f>
        <v>Alcantarilla de  24" Diametro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2010'!A50</f>
        <v>5.2</v>
      </c>
      <c r="B4" s="193"/>
      <c r="C4" s="193"/>
      <c r="D4" s="193"/>
      <c r="E4" s="193"/>
      <c r="F4" s="32" t="str">
        <f>'Pto PCL NEIVA 2010'!C50</f>
        <v>ML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146</v>
      </c>
      <c r="B8" s="44"/>
      <c r="C8" s="45">
        <v>1</v>
      </c>
      <c r="D8" s="46">
        <v>700000</v>
      </c>
      <c r="E8" s="47">
        <v>12</v>
      </c>
      <c r="F8" s="46">
        <f>ROUND(D8/E8,2)</f>
        <v>58333.33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3975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12</v>
      </c>
      <c r="F10" s="49">
        <f>ROUND(D10/E10,2)</f>
        <v>12500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74808.33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162</v>
      </c>
      <c r="B17" s="62"/>
      <c r="C17" s="45" t="s">
        <v>12</v>
      </c>
      <c r="D17" s="104">
        <v>1.01</v>
      </c>
      <c r="E17" s="46">
        <v>80000</v>
      </c>
      <c r="F17" s="49">
        <f>ROUND(D17*E17,2)</f>
        <v>80800</v>
      </c>
    </row>
    <row r="18" spans="1:6" ht="12.75">
      <c r="A18" s="43" t="s">
        <v>163</v>
      </c>
      <c r="B18" s="44"/>
      <c r="C18" s="48" t="s">
        <v>10</v>
      </c>
      <c r="D18" s="105">
        <v>0.15</v>
      </c>
      <c r="E18" s="49">
        <v>240000</v>
      </c>
      <c r="F18" s="49">
        <f>ROUND(D18*E18,2)</f>
        <v>36000</v>
      </c>
    </row>
    <row r="19" spans="1:14" ht="12.75">
      <c r="A19" s="43" t="s">
        <v>164</v>
      </c>
      <c r="B19" s="44"/>
      <c r="C19" s="48" t="s">
        <v>10</v>
      </c>
      <c r="D19" s="105">
        <v>0.02</v>
      </c>
      <c r="E19" s="49">
        <v>400000</v>
      </c>
      <c r="F19" s="49">
        <f>ROUND(D19*E19,2)</f>
        <v>8000</v>
      </c>
      <c r="N19" s="151"/>
    </row>
    <row r="20" spans="1:14" ht="12.75">
      <c r="A20" s="43"/>
      <c r="B20" s="44"/>
      <c r="C20" s="48"/>
      <c r="D20" s="105"/>
      <c r="E20" s="51"/>
      <c r="F20" s="49">
        <f>ROUND(D20*E20,2)</f>
        <v>0</v>
      </c>
      <c r="N20" s="151"/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124800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4</v>
      </c>
      <c r="C26" s="72">
        <v>72000</v>
      </c>
      <c r="D26" s="46">
        <f>B26*C26</f>
        <v>288000</v>
      </c>
      <c r="E26" s="45">
        <v>12</v>
      </c>
      <c r="F26" s="49">
        <f>ROUND(D26/E26,2)</f>
        <v>24000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12</v>
      </c>
      <c r="F27" s="49">
        <f>ROUND(D27/E27,2)</f>
        <v>7250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66">
        <v>12</v>
      </c>
      <c r="F28" s="49">
        <f>ROUND(D28/E28,2)</f>
        <v>8500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39750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239358.33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23935.83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4787.17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7180.75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35903.75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275262.08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B29" sqref="B29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2010'!A48</f>
        <v>5</v>
      </c>
      <c r="B2" s="182" t="str">
        <f>'Pto PCL NEIVA 2010'!B48</f>
        <v>TUBERIA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2010'!B51</f>
        <v>Instalación tubo conductor 20"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2010'!A51</f>
        <v>5.3</v>
      </c>
      <c r="B4" s="193"/>
      <c r="C4" s="193"/>
      <c r="D4" s="193"/>
      <c r="E4" s="193"/>
      <c r="F4" s="32" t="str">
        <f>'Pto PCL NEIVA 2010'!C51</f>
        <v>UND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146</v>
      </c>
      <c r="B8" s="44"/>
      <c r="C8" s="45">
        <v>1</v>
      </c>
      <c r="D8" s="46">
        <v>700000</v>
      </c>
      <c r="E8" s="47">
        <v>3</v>
      </c>
      <c r="F8" s="46">
        <f>ROUND(D8/E8,2)</f>
        <v>233333.33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11600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3</v>
      </c>
      <c r="F10" s="49">
        <f>ROUND(D10/E10,2)</f>
        <v>50000</v>
      </c>
    </row>
    <row r="11" spans="1:6" ht="12.75">
      <c r="A11" s="52" t="s">
        <v>182</v>
      </c>
      <c r="B11" s="53"/>
      <c r="C11" s="54">
        <v>1</v>
      </c>
      <c r="D11" s="55">
        <v>600000</v>
      </c>
      <c r="E11" s="56">
        <v>3</v>
      </c>
      <c r="F11" s="57">
        <f>ROUND(D11/E11,2)</f>
        <v>200000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494933.33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169</v>
      </c>
      <c r="B17" s="62"/>
      <c r="C17" s="45" t="s">
        <v>114</v>
      </c>
      <c r="D17" s="63">
        <v>1</v>
      </c>
      <c r="E17" s="46">
        <v>35000</v>
      </c>
      <c r="F17" s="49">
        <f>ROUND(D17*E17,2)</f>
        <v>35000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35000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131</v>
      </c>
      <c r="B26" s="71">
        <v>2</v>
      </c>
      <c r="C26" s="72">
        <v>87000</v>
      </c>
      <c r="D26" s="46">
        <f>B26*C26</f>
        <v>174000</v>
      </c>
      <c r="E26" s="45">
        <v>3</v>
      </c>
      <c r="F26" s="49">
        <f>ROUND(D26/E26,2)</f>
        <v>58000</v>
      </c>
    </row>
    <row r="27" spans="1:6" ht="12.75">
      <c r="A27" s="43" t="s">
        <v>175</v>
      </c>
      <c r="B27" s="73">
        <v>1</v>
      </c>
      <c r="C27" s="74">
        <v>102000</v>
      </c>
      <c r="D27" s="49">
        <f>B27*C27</f>
        <v>102000</v>
      </c>
      <c r="E27" s="48">
        <v>3</v>
      </c>
      <c r="F27" s="49">
        <f>ROUND(D27/E27,2)</f>
        <v>34000</v>
      </c>
    </row>
    <row r="28" spans="1:6" ht="12.75">
      <c r="A28" s="52" t="s">
        <v>132</v>
      </c>
      <c r="B28" s="75">
        <v>1</v>
      </c>
      <c r="C28" s="76">
        <v>72000</v>
      </c>
      <c r="D28" s="57">
        <f>B28*C28</f>
        <v>72000</v>
      </c>
      <c r="E28" s="66">
        <v>3</v>
      </c>
      <c r="F28" s="49">
        <f>ROUND(D28/E28,2)</f>
        <v>24000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116000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645933.33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64593.33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12918.67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19378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96890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742823.33</v>
      </c>
    </row>
  </sheetData>
  <sheetProtection/>
  <mergeCells count="8">
    <mergeCell ref="A16:B16"/>
    <mergeCell ref="A33:B33"/>
    <mergeCell ref="A42:D42"/>
    <mergeCell ref="B2:E2"/>
    <mergeCell ref="B3:E4"/>
    <mergeCell ref="A1:F1"/>
    <mergeCell ref="C5:E5"/>
    <mergeCell ref="A7:B7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18" sqref="E18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2010'!A7</f>
        <v>1</v>
      </c>
      <c r="B2" s="182" t="str">
        <f>'Pto PCL NEIVA 2010'!B7</f>
        <v>CONCRETO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2010'!B10</f>
        <v>Concreto ciclopeo 2500 PSI </v>
      </c>
      <c r="C3" s="192"/>
      <c r="D3" s="192"/>
      <c r="E3" s="192"/>
      <c r="F3" s="107" t="s">
        <v>100</v>
      </c>
    </row>
    <row r="4" spans="1:6" ht="13.5" thickBot="1">
      <c r="A4" s="31">
        <f>'Pto PCL NEIVA 2010'!A10</f>
        <v>1.3</v>
      </c>
      <c r="B4" s="193"/>
      <c r="C4" s="193"/>
      <c r="D4" s="193"/>
      <c r="E4" s="193"/>
      <c r="F4" s="32" t="str">
        <f>'Pto PCL NEIVA 2010'!C10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106</v>
      </c>
      <c r="B8" s="44"/>
      <c r="C8" s="45">
        <v>1</v>
      </c>
      <c r="D8" s="46">
        <v>70000</v>
      </c>
      <c r="E8" s="47">
        <v>8</v>
      </c>
      <c r="F8" s="46">
        <f>ROUND(D8/E8,2)</f>
        <v>8750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10650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8</v>
      </c>
      <c r="F10" s="49">
        <f>ROUND(D10/E10,2)</f>
        <v>18750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38150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110</v>
      </c>
      <c r="B17" s="62"/>
      <c r="C17" s="45" t="s">
        <v>111</v>
      </c>
      <c r="D17" s="104">
        <v>6</v>
      </c>
      <c r="E17" s="46">
        <v>22000</v>
      </c>
      <c r="F17" s="49">
        <f>ROUND(D17*E17,2)</f>
        <v>132000</v>
      </c>
    </row>
    <row r="18" spans="1:6" ht="12.75">
      <c r="A18" s="43" t="s">
        <v>112</v>
      </c>
      <c r="B18" s="44"/>
      <c r="C18" s="48" t="s">
        <v>10</v>
      </c>
      <c r="D18" s="105">
        <v>0.7</v>
      </c>
      <c r="E18" s="49">
        <v>65000</v>
      </c>
      <c r="F18" s="49">
        <f>ROUND(D18*E18,2)</f>
        <v>45500</v>
      </c>
    </row>
    <row r="19" spans="1:6" ht="12.75">
      <c r="A19" s="43" t="s">
        <v>136</v>
      </c>
      <c r="B19" s="44"/>
      <c r="C19" s="48" t="s">
        <v>10</v>
      </c>
      <c r="D19" s="105">
        <v>0.6</v>
      </c>
      <c r="E19" s="49">
        <v>40000</v>
      </c>
      <c r="F19" s="49">
        <f>ROUND(D19*E19,2)</f>
        <v>24000</v>
      </c>
    </row>
    <row r="20" spans="1:6" ht="12.75">
      <c r="A20" s="43" t="s">
        <v>137</v>
      </c>
      <c r="B20" s="44"/>
      <c r="C20" s="48" t="s">
        <v>114</v>
      </c>
      <c r="D20" s="64">
        <v>1</v>
      </c>
      <c r="E20" s="51">
        <v>20000</v>
      </c>
      <c r="F20" s="49">
        <f>ROUND(D20*E20,2)</f>
        <v>20000</v>
      </c>
    </row>
    <row r="21" spans="1:6" ht="12.75">
      <c r="A21" s="52" t="s">
        <v>170</v>
      </c>
      <c r="B21" s="53"/>
      <c r="C21" s="66" t="s">
        <v>139</v>
      </c>
      <c r="D21" s="110">
        <v>0.05</v>
      </c>
      <c r="E21" s="55">
        <v>6000</v>
      </c>
      <c r="F21" s="49">
        <f>ROUND(D21*E21,2)</f>
        <v>300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221800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8</v>
      </c>
      <c r="C26" s="72">
        <v>72000</v>
      </c>
      <c r="D26" s="46">
        <f>B26*C26</f>
        <v>576000</v>
      </c>
      <c r="E26" s="45">
        <v>8</v>
      </c>
      <c r="F26" s="49">
        <f>ROUND(D26/E26,2)</f>
        <v>72000</v>
      </c>
    </row>
    <row r="27" spans="1:6" ht="12.75">
      <c r="A27" s="43" t="s">
        <v>131</v>
      </c>
      <c r="B27" s="73">
        <v>2</v>
      </c>
      <c r="C27" s="74">
        <v>87000</v>
      </c>
      <c r="D27" s="49">
        <f>B27*C27</f>
        <v>174000</v>
      </c>
      <c r="E27" s="48">
        <v>8</v>
      </c>
      <c r="F27" s="49">
        <f>ROUND(D27/E27,2)</f>
        <v>21750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66">
        <v>8</v>
      </c>
      <c r="F28" s="49">
        <f>ROUND(D28/E28,2)</f>
        <v>12750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106500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77">
        <v>2500</v>
      </c>
      <c r="F34" s="46">
        <f>ROUND(D34*E34,2)</f>
        <v>2500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2500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368950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36895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7379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11068.5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55342.5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424292.5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E18" sqref="E18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2010'!A7</f>
        <v>1</v>
      </c>
      <c r="B2" s="182" t="str">
        <f>'Pto PCL NEIVA 2010'!B7</f>
        <v>CONCRETO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2010'!B11</f>
        <v>Concreto Simple de 2000 PSI para Solados</v>
      </c>
      <c r="C3" s="192"/>
      <c r="D3" s="192"/>
      <c r="E3" s="192"/>
      <c r="F3" s="107" t="s">
        <v>100</v>
      </c>
    </row>
    <row r="4" spans="1:6" ht="13.5" thickBot="1">
      <c r="A4" s="31">
        <f>'Pto PCL NEIVA 2010'!A11</f>
        <v>1.4</v>
      </c>
      <c r="B4" s="193"/>
      <c r="C4" s="193"/>
      <c r="D4" s="193"/>
      <c r="E4" s="193"/>
      <c r="F4" s="32" t="str">
        <f>'Pto PCL NEIVA 2010'!C11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106</v>
      </c>
      <c r="B8" s="44"/>
      <c r="C8" s="45">
        <v>1</v>
      </c>
      <c r="D8" s="46">
        <v>70000</v>
      </c>
      <c r="E8" s="47">
        <v>8</v>
      </c>
      <c r="F8" s="46">
        <f>ROUND(D8/E8,2)</f>
        <v>8750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10650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8</v>
      </c>
      <c r="F10" s="49">
        <f>ROUND(D10/E10,2)</f>
        <v>18750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38150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110</v>
      </c>
      <c r="B17" s="62"/>
      <c r="C17" s="45" t="s">
        <v>111</v>
      </c>
      <c r="D17" s="63">
        <v>5</v>
      </c>
      <c r="E17" s="46">
        <v>22000</v>
      </c>
      <c r="F17" s="49">
        <f>ROUND(D17*E17,2)</f>
        <v>110000</v>
      </c>
    </row>
    <row r="18" spans="1:6" ht="12.75">
      <c r="A18" s="43" t="s">
        <v>112</v>
      </c>
      <c r="B18" s="44"/>
      <c r="C18" s="48" t="s">
        <v>10</v>
      </c>
      <c r="D18" s="64">
        <v>1.3</v>
      </c>
      <c r="E18" s="49">
        <v>65000</v>
      </c>
      <c r="F18" s="49">
        <f>ROUND(D18*E18,2)</f>
        <v>84500</v>
      </c>
    </row>
    <row r="19" spans="1:6" ht="12.75">
      <c r="A19" s="43" t="s">
        <v>113</v>
      </c>
      <c r="B19" s="44"/>
      <c r="C19" s="48" t="s">
        <v>114</v>
      </c>
      <c r="D19" s="65">
        <v>1</v>
      </c>
      <c r="E19" s="49">
        <v>20000</v>
      </c>
      <c r="F19" s="49">
        <f>ROUND(D19*E19,2)</f>
        <v>20000</v>
      </c>
    </row>
    <row r="20" spans="1:6" ht="12.75">
      <c r="A20" s="43" t="s">
        <v>170</v>
      </c>
      <c r="B20" s="44"/>
      <c r="C20" s="48" t="s">
        <v>139</v>
      </c>
      <c r="D20" s="105">
        <v>0.05</v>
      </c>
      <c r="E20" s="51">
        <v>6000</v>
      </c>
      <c r="F20" s="49">
        <f>ROUND(D20*E20,2)</f>
        <v>300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214800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8</v>
      </c>
      <c r="C26" s="72">
        <v>72000</v>
      </c>
      <c r="D26" s="46">
        <f>B26*C26</f>
        <v>576000</v>
      </c>
      <c r="E26" s="45">
        <v>8</v>
      </c>
      <c r="F26" s="49">
        <f>ROUND(D26/E26,2)</f>
        <v>72000</v>
      </c>
    </row>
    <row r="27" spans="1:6" ht="12.75">
      <c r="A27" s="43" t="s">
        <v>131</v>
      </c>
      <c r="B27" s="73">
        <v>2</v>
      </c>
      <c r="C27" s="74">
        <v>87000</v>
      </c>
      <c r="D27" s="49">
        <f>B27*C27</f>
        <v>174000</v>
      </c>
      <c r="E27" s="48">
        <v>8</v>
      </c>
      <c r="F27" s="49">
        <f>ROUND(D27/E27,2)</f>
        <v>21750</v>
      </c>
    </row>
    <row r="28" spans="1:6" ht="12.75">
      <c r="A28" s="52" t="s">
        <v>175</v>
      </c>
      <c r="B28" s="75">
        <v>1</v>
      </c>
      <c r="C28" s="76">
        <v>102000</v>
      </c>
      <c r="D28" s="57">
        <f>B28*C28</f>
        <v>102000</v>
      </c>
      <c r="E28" s="66">
        <v>8</v>
      </c>
      <c r="F28" s="49">
        <f>ROUND(D28/E28,2)</f>
        <v>12750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106500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77">
        <v>2500</v>
      </c>
      <c r="F34" s="46">
        <f>ROUND(D34*E34,2)</f>
        <v>2500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2500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361950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164" t="s">
        <v>127</v>
      </c>
      <c r="F43" s="57"/>
    </row>
    <row r="44" spans="1:6" ht="12.75">
      <c r="A44" s="61" t="s">
        <v>53</v>
      </c>
      <c r="B44" s="90"/>
      <c r="C44" s="72"/>
      <c r="D44" s="72"/>
      <c r="E44" s="92">
        <f>'1.1'!E44</f>
        <v>0.1</v>
      </c>
      <c r="F44" s="91">
        <f>ROUND(F38*E44,2)</f>
        <v>36195</v>
      </c>
    </row>
    <row r="45" spans="1:6" ht="12.75">
      <c r="A45" s="43" t="s">
        <v>54</v>
      </c>
      <c r="B45" s="79"/>
      <c r="C45" s="67"/>
      <c r="D45" s="67"/>
      <c r="E45" s="93">
        <f>'1.1'!E45</f>
        <v>0.02</v>
      </c>
      <c r="F45" s="74">
        <f>ROUND(F38*E45,2)</f>
        <v>7239</v>
      </c>
    </row>
    <row r="46" spans="1:6" ht="12.75">
      <c r="A46" s="52" t="s">
        <v>128</v>
      </c>
      <c r="B46" s="94"/>
      <c r="C46" s="76"/>
      <c r="D46" s="76"/>
      <c r="E46" s="96">
        <f>'1.1'!E46</f>
        <v>0.03</v>
      </c>
      <c r="F46" s="95">
        <f>ROUND(F38*E46,2)</f>
        <v>10858.5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54292.5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416242.5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2010'!B14</f>
        <v>Gaviones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2010'!A14</f>
        <v>2.1</v>
      </c>
      <c r="B4" s="193"/>
      <c r="C4" s="193"/>
      <c r="D4" s="193"/>
      <c r="E4" s="193"/>
      <c r="F4" s="32" t="str">
        <f>'Pto PCL NEIVA 2010'!C14</f>
        <v>M3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8"/>
      <c r="D8" s="49"/>
      <c r="E8" s="47"/>
      <c r="F8" s="46">
        <f>F29*10%</f>
        <v>2437.5</v>
      </c>
    </row>
    <row r="9" spans="1:6" ht="12.75">
      <c r="A9" s="43" t="s">
        <v>134</v>
      </c>
      <c r="B9" s="44"/>
      <c r="C9" s="48">
        <v>1</v>
      </c>
      <c r="D9" s="51">
        <v>150000</v>
      </c>
      <c r="E9" s="50">
        <v>16</v>
      </c>
      <c r="F9" s="49">
        <f>ROUND(D9/E9,2)</f>
        <v>9375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11812.5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140</v>
      </c>
      <c r="B17" s="62"/>
      <c r="C17" s="45" t="s">
        <v>10</v>
      </c>
      <c r="D17" s="63">
        <v>1</v>
      </c>
      <c r="E17" s="46">
        <v>27000</v>
      </c>
      <c r="F17" s="49">
        <f>ROUND(D17*E17,2)</f>
        <v>27000</v>
      </c>
    </row>
    <row r="18" spans="1:6" ht="12.75">
      <c r="A18" s="43" t="s">
        <v>136</v>
      </c>
      <c r="B18" s="44"/>
      <c r="C18" s="48" t="s">
        <v>10</v>
      </c>
      <c r="D18" s="64">
        <v>1.2</v>
      </c>
      <c r="E18" s="49">
        <v>40000</v>
      </c>
      <c r="F18" s="49">
        <f>ROUND(D18*E18,2)</f>
        <v>48000</v>
      </c>
    </row>
    <row r="19" spans="1:6" ht="12.75">
      <c r="A19" s="43" t="s">
        <v>113</v>
      </c>
      <c r="B19" s="44"/>
      <c r="C19" s="48" t="s">
        <v>114</v>
      </c>
      <c r="D19" s="65">
        <v>1</v>
      </c>
      <c r="E19" s="49">
        <v>14000</v>
      </c>
      <c r="F19" s="49">
        <f>ROUND(D19*E19,2)</f>
        <v>14000</v>
      </c>
    </row>
    <row r="20" spans="1:6" ht="12.75">
      <c r="A20" s="43" t="s">
        <v>141</v>
      </c>
      <c r="B20" s="44"/>
      <c r="C20" s="48" t="s">
        <v>18</v>
      </c>
      <c r="D20" s="64">
        <v>1.05</v>
      </c>
      <c r="E20" s="51">
        <v>2900</v>
      </c>
      <c r="F20" s="49">
        <f>ROUND(D20*E20,2)</f>
        <v>3045</v>
      </c>
    </row>
    <row r="21" spans="1:6" ht="12.75">
      <c r="A21" s="52" t="s">
        <v>142</v>
      </c>
      <c r="B21" s="53"/>
      <c r="C21" s="66" t="s">
        <v>139</v>
      </c>
      <c r="D21" s="110">
        <v>0.5</v>
      </c>
      <c r="E21" s="55">
        <v>2750</v>
      </c>
      <c r="F21" s="49">
        <f>ROUND(D21*E21,2)</f>
        <v>1375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93420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3</v>
      </c>
      <c r="C26" s="72">
        <v>72000</v>
      </c>
      <c r="D26" s="46">
        <f>B26*C26</f>
        <v>216000</v>
      </c>
      <c r="E26" s="45">
        <v>16</v>
      </c>
      <c r="F26" s="49">
        <f>ROUND(D26/E26,2)</f>
        <v>13500</v>
      </c>
    </row>
    <row r="27" spans="1:6" ht="12.75">
      <c r="A27" s="43" t="s">
        <v>131</v>
      </c>
      <c r="B27" s="73">
        <v>2</v>
      </c>
      <c r="C27" s="74">
        <v>87000</v>
      </c>
      <c r="D27" s="49">
        <f>B27*C27</f>
        <v>174000</v>
      </c>
      <c r="E27" s="48">
        <v>16</v>
      </c>
      <c r="F27" s="49">
        <f>ROUND(D27/E27,2)</f>
        <v>10875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24375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/>
      <c r="B34" s="62"/>
      <c r="C34" s="63"/>
      <c r="D34" s="63"/>
      <c r="E34" s="77"/>
      <c r="F34" s="46">
        <f>ROUND(D34*E34,2)</f>
        <v>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129607.5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12960.75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2592.15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3888.23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19441.13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149048.63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5">
      <selection activeCell="E35" sqref="E35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2010'!B15</f>
        <v>Acero de refuerzo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2010'!A15</f>
        <v>2.2</v>
      </c>
      <c r="B4" s="193"/>
      <c r="C4" s="193"/>
      <c r="D4" s="193"/>
      <c r="E4" s="193"/>
      <c r="F4" s="32" t="str">
        <f>'Pto PCL NEIVA 2010'!C15</f>
        <v>Kg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5"/>
      <c r="D8" s="46"/>
      <c r="E8" s="47"/>
      <c r="F8" s="46">
        <f>F29*10%</f>
        <v>77</v>
      </c>
    </row>
    <row r="9" spans="1:6" ht="12.75">
      <c r="A9" s="43" t="s">
        <v>134</v>
      </c>
      <c r="B9" s="44"/>
      <c r="C9" s="48">
        <v>1</v>
      </c>
      <c r="D9" s="49">
        <v>150000</v>
      </c>
      <c r="E9" s="50">
        <v>300</v>
      </c>
      <c r="F9" s="49">
        <f>ROUND(D9/E9,2)</f>
        <v>500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577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138</v>
      </c>
      <c r="B17" s="62"/>
      <c r="C17" s="45" t="s">
        <v>139</v>
      </c>
      <c r="D17" s="63">
        <v>1</v>
      </c>
      <c r="E17" s="46">
        <v>3000</v>
      </c>
      <c r="F17" s="49">
        <f>ROUND(D17*E17,2)</f>
        <v>3000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3000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2</v>
      </c>
      <c r="C26" s="72">
        <v>72000</v>
      </c>
      <c r="D26" s="46">
        <f>B26*C26</f>
        <v>144000</v>
      </c>
      <c r="E26" s="45">
        <v>300</v>
      </c>
      <c r="F26" s="49">
        <f>ROUND(D26/E26,2)</f>
        <v>480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300</v>
      </c>
      <c r="F27" s="49">
        <f>ROUND(D27/E27,2)</f>
        <v>290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770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77">
        <v>50</v>
      </c>
      <c r="F34" s="46">
        <f>ROUND(D34*E34,2)</f>
        <v>50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50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4397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439.7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87.94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131.91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659.55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5056.55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2010'!B16</f>
        <v>Cerca de alambre 5 hilos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2010'!A16</f>
        <v>2.3</v>
      </c>
      <c r="B4" s="193"/>
      <c r="C4" s="193"/>
      <c r="D4" s="193"/>
      <c r="E4" s="193"/>
      <c r="F4" s="32" t="str">
        <f>'Pto PCL NEIVA 2010'!C16</f>
        <v>ML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165</v>
      </c>
      <c r="B8" s="44"/>
      <c r="C8" s="45"/>
      <c r="D8" s="46"/>
      <c r="E8" s="47"/>
      <c r="F8" s="46">
        <f>F29*10%</f>
        <v>303</v>
      </c>
    </row>
    <row r="9" spans="1:6" ht="12.75">
      <c r="A9" s="43"/>
      <c r="B9" s="44"/>
      <c r="C9" s="48"/>
      <c r="D9" s="49"/>
      <c r="E9" s="50">
        <v>1</v>
      </c>
      <c r="F9" s="49">
        <f>ROUND(D9/E9,2)</f>
        <v>0</v>
      </c>
    </row>
    <row r="10" spans="1:6" ht="12.75">
      <c r="A10" s="43"/>
      <c r="B10" s="44"/>
      <c r="C10" s="48"/>
      <c r="D10" s="51"/>
      <c r="E10" s="50">
        <v>1</v>
      </c>
      <c r="F10" s="49">
        <f>ROUND(D10/E10,2)</f>
        <v>0</v>
      </c>
    </row>
    <row r="11" spans="1:6" ht="12.75">
      <c r="A11" s="52"/>
      <c r="B11" s="53"/>
      <c r="C11" s="54"/>
      <c r="D11" s="55"/>
      <c r="E11" s="56">
        <v>1</v>
      </c>
      <c r="F11" s="57">
        <f>ROUND(D11/E11,2)</f>
        <v>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303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143</v>
      </c>
      <c r="B17" s="62"/>
      <c r="C17" s="45" t="s">
        <v>26</v>
      </c>
      <c r="D17" s="104">
        <v>0.4</v>
      </c>
      <c r="E17" s="46">
        <v>25000</v>
      </c>
      <c r="F17" s="49">
        <f>ROUND(D17*E17,2)</f>
        <v>10000</v>
      </c>
    </row>
    <row r="18" spans="1:6" ht="12.75">
      <c r="A18" s="43" t="s">
        <v>144</v>
      </c>
      <c r="B18" s="44"/>
      <c r="C18" s="48" t="s">
        <v>12</v>
      </c>
      <c r="D18" s="105">
        <v>5.25</v>
      </c>
      <c r="E18" s="49">
        <v>600</v>
      </c>
      <c r="F18" s="49">
        <f>ROUND(D18*E18,2)</f>
        <v>3150</v>
      </c>
    </row>
    <row r="19" spans="1:6" ht="12.75">
      <c r="A19" s="43" t="s">
        <v>142</v>
      </c>
      <c r="B19" s="44"/>
      <c r="C19" s="48" t="s">
        <v>114</v>
      </c>
      <c r="D19" s="105">
        <v>1</v>
      </c>
      <c r="E19" s="49">
        <v>500</v>
      </c>
      <c r="F19" s="49">
        <f>ROUND(D19*E19,2)</f>
        <v>500</v>
      </c>
    </row>
    <row r="20" spans="1:6" ht="12.75">
      <c r="A20" s="43"/>
      <c r="B20" s="44"/>
      <c r="C20" s="48"/>
      <c r="D20" s="105"/>
      <c r="E20" s="51"/>
      <c r="F20" s="49">
        <f>ROUND(D20*E20,2)</f>
        <v>0</v>
      </c>
    </row>
    <row r="21" spans="1:6" ht="12.75">
      <c r="A21" s="52"/>
      <c r="B21" s="53"/>
      <c r="C21" s="66"/>
      <c r="D21" s="110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13650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3</v>
      </c>
      <c r="C26" s="72">
        <v>72000</v>
      </c>
      <c r="D26" s="46">
        <f>B26*C26</f>
        <v>216000</v>
      </c>
      <c r="E26" s="45">
        <v>100</v>
      </c>
      <c r="F26" s="49">
        <f>ROUND(D26/E26,2)</f>
        <v>2160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100</v>
      </c>
      <c r="F27" s="49">
        <f>ROUND(D27/E27,2)</f>
        <v>870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3030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156</v>
      </c>
      <c r="B34" s="62"/>
      <c r="C34" s="63" t="s">
        <v>10</v>
      </c>
      <c r="D34" s="104">
        <v>0.01</v>
      </c>
      <c r="E34" s="77">
        <v>48700</v>
      </c>
      <c r="F34" s="46">
        <f>ROUND(D34*E34,2)</f>
        <v>487</v>
      </c>
    </row>
    <row r="35" spans="1:6" ht="12.75">
      <c r="A35" s="52" t="s">
        <v>145</v>
      </c>
      <c r="B35" s="53"/>
      <c r="C35" s="54" t="s">
        <v>114</v>
      </c>
      <c r="D35" s="54">
        <v>1</v>
      </c>
      <c r="E35" s="78">
        <v>500</v>
      </c>
      <c r="F35" s="57">
        <f>ROUND(D35*E35,2)</f>
        <v>500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987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17970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1797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359.4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539.1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2695.5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20665.5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22.8515625" style="0" customWidth="1"/>
    <col min="2" max="2" width="11.00390625" style="0" customWidth="1"/>
    <col min="3" max="3" width="12.140625" style="0" customWidth="1"/>
    <col min="4" max="4" width="14.57421875" style="0" customWidth="1"/>
    <col min="5" max="5" width="13.8515625" style="0" customWidth="1"/>
    <col min="6" max="6" width="13.7109375" style="0" customWidth="1"/>
    <col min="12" max="12" width="24.00390625" style="0" bestFit="1" customWidth="1"/>
  </cols>
  <sheetData>
    <row r="1" spans="1:6" ht="12.75">
      <c r="A1" s="188" t="s">
        <v>98</v>
      </c>
      <c r="B1" s="189"/>
      <c r="C1" s="189"/>
      <c r="D1" s="189"/>
      <c r="E1" s="189"/>
      <c r="F1" s="190"/>
    </row>
    <row r="2" spans="1:6" ht="12.75">
      <c r="A2" s="29">
        <f>'Pto PCL NEIVA 2010'!A13</f>
        <v>2</v>
      </c>
      <c r="B2" s="182" t="str">
        <f>'Pto PCL NEIVA 2010'!B13</f>
        <v>OTRAS OBRAS MTO VIAS Y LOCALIZACIONES</v>
      </c>
      <c r="C2" s="182"/>
      <c r="D2" s="182"/>
      <c r="E2" s="182"/>
      <c r="F2" s="30"/>
    </row>
    <row r="3" spans="1:6" ht="12.75">
      <c r="A3" s="106" t="s">
        <v>99</v>
      </c>
      <c r="B3" s="192" t="str">
        <f>'Pto PCL NEIVA 2010'!B17</f>
        <v>Geotextiles</v>
      </c>
      <c r="C3" s="192"/>
      <c r="D3" s="192"/>
      <c r="E3" s="192"/>
      <c r="F3" s="107" t="s">
        <v>100</v>
      </c>
    </row>
    <row r="4" spans="1:6" ht="13.5" thickBot="1">
      <c r="A4" s="31" t="str">
        <f>'Pto PCL NEIVA 2010'!A17</f>
        <v>2.4</v>
      </c>
      <c r="B4" s="193"/>
      <c r="C4" s="193"/>
      <c r="D4" s="193"/>
      <c r="E4" s="193"/>
      <c r="F4" s="32" t="str">
        <f>'Pto PCL NEIVA 2010'!C17</f>
        <v>M2</v>
      </c>
    </row>
    <row r="5" spans="1:6" ht="12.75">
      <c r="A5" s="36" t="s">
        <v>101</v>
      </c>
      <c r="B5" s="37"/>
      <c r="C5" s="191"/>
      <c r="D5" s="191"/>
      <c r="E5" s="191"/>
      <c r="F5" s="38"/>
    </row>
    <row r="6" spans="1:6" ht="12.75">
      <c r="A6" s="37"/>
      <c r="B6" s="37"/>
      <c r="C6" s="39"/>
      <c r="D6" s="39"/>
      <c r="E6" s="39"/>
      <c r="F6" s="38"/>
    </row>
    <row r="7" spans="1:6" ht="12.75">
      <c r="A7" s="183" t="s">
        <v>2</v>
      </c>
      <c r="B7" s="184"/>
      <c r="C7" s="40" t="s">
        <v>102</v>
      </c>
      <c r="D7" s="41" t="s">
        <v>103</v>
      </c>
      <c r="E7" s="41" t="s">
        <v>104</v>
      </c>
      <c r="F7" s="42" t="s">
        <v>105</v>
      </c>
    </row>
    <row r="8" spans="1:6" ht="12.75">
      <c r="A8" s="43" t="s">
        <v>153</v>
      </c>
      <c r="B8" s="44"/>
      <c r="C8" s="45">
        <v>1</v>
      </c>
      <c r="D8" s="46">
        <v>30000</v>
      </c>
      <c r="E8" s="47">
        <v>500</v>
      </c>
      <c r="F8" s="46">
        <f>ROUND(D8/E8,2)</f>
        <v>60</v>
      </c>
    </row>
    <row r="9" spans="1:6" ht="12.75">
      <c r="A9" s="43" t="s">
        <v>165</v>
      </c>
      <c r="B9" s="44"/>
      <c r="C9" s="48"/>
      <c r="D9" s="49"/>
      <c r="E9" s="50"/>
      <c r="F9" s="49">
        <f>F29*10%</f>
        <v>60.6</v>
      </c>
    </row>
    <row r="10" spans="1:6" ht="12.75">
      <c r="A10" s="43" t="s">
        <v>134</v>
      </c>
      <c r="B10" s="44"/>
      <c r="C10" s="48">
        <v>1</v>
      </c>
      <c r="D10" s="51">
        <v>150000</v>
      </c>
      <c r="E10" s="50">
        <v>500</v>
      </c>
      <c r="F10" s="49">
        <f>ROUND(D10/E10,2)</f>
        <v>300</v>
      </c>
    </row>
    <row r="11" spans="1:6" ht="12.75">
      <c r="A11" s="52" t="s">
        <v>154</v>
      </c>
      <c r="B11" s="53"/>
      <c r="C11" s="54">
        <v>1</v>
      </c>
      <c r="D11" s="55">
        <v>30000</v>
      </c>
      <c r="E11" s="56">
        <v>500</v>
      </c>
      <c r="F11" s="57">
        <f>ROUND(D11/E11,2)</f>
        <v>60</v>
      </c>
    </row>
    <row r="12" spans="1:6" ht="12.75">
      <c r="A12" s="58"/>
      <c r="B12" s="58"/>
      <c r="C12" s="39"/>
      <c r="D12" s="34"/>
      <c r="E12" s="59" t="s">
        <v>107</v>
      </c>
      <c r="F12" s="57">
        <f>ROUND(SUM(F8:F11),2)</f>
        <v>480.6</v>
      </c>
    </row>
    <row r="13" spans="1:6" ht="12.75">
      <c r="A13" s="58"/>
      <c r="B13" s="58"/>
      <c r="C13" s="39"/>
      <c r="D13" s="39"/>
      <c r="E13" s="39"/>
      <c r="F13" s="39"/>
    </row>
    <row r="14" spans="1:6" ht="12.75">
      <c r="A14" s="36" t="s">
        <v>108</v>
      </c>
      <c r="B14" s="37"/>
      <c r="C14" s="39"/>
      <c r="D14" s="39"/>
      <c r="E14" s="39"/>
      <c r="F14" s="38"/>
    </row>
    <row r="15" spans="1:6" ht="12.75">
      <c r="A15" s="58"/>
      <c r="B15" s="58"/>
      <c r="C15" s="39"/>
      <c r="D15" s="39"/>
      <c r="E15" s="39"/>
      <c r="F15" s="39"/>
    </row>
    <row r="16" spans="1:6" ht="12.75">
      <c r="A16" s="183" t="s">
        <v>2</v>
      </c>
      <c r="B16" s="184"/>
      <c r="C16" s="40" t="s">
        <v>100</v>
      </c>
      <c r="D16" s="41" t="s">
        <v>102</v>
      </c>
      <c r="E16" s="41" t="s">
        <v>109</v>
      </c>
      <c r="F16" s="60" t="s">
        <v>105</v>
      </c>
    </row>
    <row r="17" spans="1:6" ht="12.75">
      <c r="A17" s="61" t="s">
        <v>180</v>
      </c>
      <c r="B17" s="62"/>
      <c r="C17" s="45" t="s">
        <v>18</v>
      </c>
      <c r="D17" s="63">
        <v>1</v>
      </c>
      <c r="E17" s="46">
        <v>4500</v>
      </c>
      <c r="F17" s="49">
        <f>ROUND(D17*E17,2)</f>
        <v>4500</v>
      </c>
    </row>
    <row r="18" spans="1:6" ht="12.75">
      <c r="A18" s="43"/>
      <c r="B18" s="44"/>
      <c r="C18" s="48"/>
      <c r="D18" s="64"/>
      <c r="E18" s="49"/>
      <c r="F18" s="49">
        <f>ROUND(D18*E18,2)</f>
        <v>0</v>
      </c>
    </row>
    <row r="19" spans="1:6" ht="12.75">
      <c r="A19" s="43"/>
      <c r="B19" s="44"/>
      <c r="C19" s="48"/>
      <c r="D19" s="65"/>
      <c r="E19" s="49"/>
      <c r="F19" s="49">
        <f>ROUND(D19*E19,2)</f>
        <v>0</v>
      </c>
    </row>
    <row r="20" spans="1:6" ht="12.75">
      <c r="A20" s="43"/>
      <c r="B20" s="44"/>
      <c r="C20" s="48"/>
      <c r="D20" s="64"/>
      <c r="E20" s="51"/>
      <c r="F20" s="49">
        <f>ROUND(D20*E20,2)</f>
        <v>0</v>
      </c>
    </row>
    <row r="21" spans="1:6" ht="12.75">
      <c r="A21" s="52"/>
      <c r="B21" s="53"/>
      <c r="C21" s="66"/>
      <c r="D21" s="54"/>
      <c r="E21" s="55"/>
      <c r="F21" s="49">
        <f>ROUND(D21*E21,2)</f>
        <v>0</v>
      </c>
    </row>
    <row r="22" spans="1:6" ht="12.75">
      <c r="A22" s="58"/>
      <c r="B22" s="58"/>
      <c r="C22" s="39"/>
      <c r="D22" s="67"/>
      <c r="E22" s="59" t="s">
        <v>107</v>
      </c>
      <c r="F22" s="68">
        <f>ROUND(SUM(F17:F21),2)</f>
        <v>4500</v>
      </c>
    </row>
    <row r="23" spans="1:6" ht="12.75">
      <c r="A23" s="36" t="s">
        <v>115</v>
      </c>
      <c r="B23" s="37"/>
      <c r="C23" s="39"/>
      <c r="D23" s="67"/>
      <c r="E23" s="67"/>
      <c r="F23" s="38"/>
    </row>
    <row r="24" spans="1:6" ht="12.75">
      <c r="A24" s="58"/>
      <c r="B24" s="58"/>
      <c r="C24" s="39"/>
      <c r="D24" s="67"/>
      <c r="E24" s="67"/>
      <c r="F24" s="39"/>
    </row>
    <row r="25" spans="1:6" ht="12.75">
      <c r="A25" s="69" t="s">
        <v>116</v>
      </c>
      <c r="B25" s="69" t="s">
        <v>102</v>
      </c>
      <c r="C25" s="40" t="s">
        <v>117</v>
      </c>
      <c r="D25" s="70" t="s">
        <v>118</v>
      </c>
      <c r="E25" s="41" t="s">
        <v>104</v>
      </c>
      <c r="F25" s="60" t="s">
        <v>105</v>
      </c>
    </row>
    <row r="26" spans="1:6" ht="12.75">
      <c r="A26" s="61" t="s">
        <v>132</v>
      </c>
      <c r="B26" s="71">
        <v>3</v>
      </c>
      <c r="C26" s="72">
        <v>72000</v>
      </c>
      <c r="D26" s="46">
        <f>B26*C26</f>
        <v>216000</v>
      </c>
      <c r="E26" s="45">
        <v>500</v>
      </c>
      <c r="F26" s="49">
        <f>ROUND(D26/E26,2)</f>
        <v>432</v>
      </c>
    </row>
    <row r="27" spans="1:6" ht="12.75">
      <c r="A27" s="43" t="s">
        <v>131</v>
      </c>
      <c r="B27" s="73">
        <v>1</v>
      </c>
      <c r="C27" s="74">
        <v>87000</v>
      </c>
      <c r="D27" s="49">
        <f>B27*C27</f>
        <v>87000</v>
      </c>
      <c r="E27" s="48">
        <v>500</v>
      </c>
      <c r="F27" s="49">
        <f>ROUND(D27/E27,2)</f>
        <v>174</v>
      </c>
    </row>
    <row r="28" spans="1:6" ht="12.75">
      <c r="A28" s="52"/>
      <c r="B28" s="75"/>
      <c r="C28" s="76"/>
      <c r="D28" s="57">
        <f>B28*C28</f>
        <v>0</v>
      </c>
      <c r="E28" s="66">
        <v>1</v>
      </c>
      <c r="F28" s="49">
        <f>ROUND(D28/E28,2)</f>
        <v>0</v>
      </c>
    </row>
    <row r="29" spans="1:6" ht="12.75">
      <c r="A29" s="58"/>
      <c r="B29" s="58"/>
      <c r="C29" s="39"/>
      <c r="D29" s="67"/>
      <c r="E29" s="59" t="s">
        <v>107</v>
      </c>
      <c r="F29" s="68">
        <f>ROUND(SUM(F26:F28),2)</f>
        <v>606</v>
      </c>
    </row>
    <row r="30" spans="1:6" ht="12.75">
      <c r="A30" s="58"/>
      <c r="B30" s="58"/>
      <c r="C30" s="39"/>
      <c r="D30" s="39"/>
      <c r="E30" s="39"/>
      <c r="F30" s="39"/>
    </row>
    <row r="31" spans="1:6" ht="12.75">
      <c r="A31" s="36" t="s">
        <v>119</v>
      </c>
      <c r="B31" s="37"/>
      <c r="C31" s="39"/>
      <c r="D31" s="39"/>
      <c r="E31" s="39"/>
      <c r="F31" s="38"/>
    </row>
    <row r="32" spans="1:6" ht="12.75">
      <c r="A32" s="58"/>
      <c r="B32" s="58"/>
      <c r="C32" s="39"/>
      <c r="D32" s="39"/>
      <c r="E32" s="39"/>
      <c r="F32" s="39"/>
    </row>
    <row r="33" spans="1:6" ht="12.75">
      <c r="A33" s="183" t="s">
        <v>120</v>
      </c>
      <c r="B33" s="184"/>
      <c r="C33" s="41" t="s">
        <v>100</v>
      </c>
      <c r="D33" s="41" t="s">
        <v>102</v>
      </c>
      <c r="E33" s="41" t="s">
        <v>121</v>
      </c>
      <c r="F33" s="42" t="s">
        <v>122</v>
      </c>
    </row>
    <row r="34" spans="1:6" ht="12.75">
      <c r="A34" s="61" t="s">
        <v>123</v>
      </c>
      <c r="B34" s="62"/>
      <c r="C34" s="63" t="s">
        <v>114</v>
      </c>
      <c r="D34" s="63">
        <v>1</v>
      </c>
      <c r="E34" s="77">
        <v>300</v>
      </c>
      <c r="F34" s="46">
        <f>ROUND(D34*E34,2)</f>
        <v>300</v>
      </c>
    </row>
    <row r="35" spans="1:6" ht="12.75">
      <c r="A35" s="52"/>
      <c r="B35" s="53"/>
      <c r="C35" s="54"/>
      <c r="D35" s="54"/>
      <c r="E35" s="78"/>
      <c r="F35" s="57">
        <f>ROUND(D35*E35,2)</f>
        <v>0</v>
      </c>
    </row>
    <row r="36" spans="1:6" ht="12.75">
      <c r="A36" s="79"/>
      <c r="B36" s="79"/>
      <c r="C36" s="67"/>
      <c r="D36" s="67"/>
      <c r="E36" s="59" t="s">
        <v>107</v>
      </c>
      <c r="F36" s="57">
        <f>ROUND(SUM(F34:F35),2)</f>
        <v>300</v>
      </c>
    </row>
    <row r="37" spans="1:6" ht="12.75">
      <c r="A37" s="58"/>
      <c r="B37" s="58"/>
      <c r="C37" s="39"/>
      <c r="D37" s="39"/>
      <c r="E37" s="39"/>
      <c r="F37" s="39"/>
    </row>
    <row r="38" spans="1:6" ht="12.75">
      <c r="A38" s="80" t="s">
        <v>124</v>
      </c>
      <c r="B38" s="81"/>
      <c r="C38" s="82"/>
      <c r="D38" s="82"/>
      <c r="E38" s="83"/>
      <c r="F38" s="84">
        <f>ROUND(F12+F22+F29+F36,2)</f>
        <v>5886.6</v>
      </c>
    </row>
    <row r="39" spans="1:6" ht="12.75">
      <c r="A39" s="58"/>
      <c r="B39" s="58"/>
      <c r="C39" s="39"/>
      <c r="D39" s="39"/>
      <c r="E39" s="39"/>
      <c r="F39" s="39"/>
    </row>
    <row r="40" spans="1:6" ht="12.75">
      <c r="A40" s="36" t="s">
        <v>125</v>
      </c>
      <c r="B40" s="37"/>
      <c r="C40" s="39"/>
      <c r="D40" s="39"/>
      <c r="E40" s="39"/>
      <c r="F40" s="38"/>
    </row>
    <row r="41" spans="1:6" ht="12.75">
      <c r="A41" s="58"/>
      <c r="B41" s="58"/>
      <c r="C41" s="39"/>
      <c r="D41" s="39"/>
      <c r="E41" s="39"/>
      <c r="F41" s="39"/>
    </row>
    <row r="42" spans="1:6" ht="12.75">
      <c r="A42" s="185" t="s">
        <v>2</v>
      </c>
      <c r="B42" s="186"/>
      <c r="C42" s="186"/>
      <c r="D42" s="187"/>
      <c r="E42" s="70" t="s">
        <v>126</v>
      </c>
      <c r="F42" s="85" t="s">
        <v>121</v>
      </c>
    </row>
    <row r="43" spans="1:6" ht="12.75">
      <c r="A43" s="86"/>
      <c r="B43" s="87"/>
      <c r="C43" s="88"/>
      <c r="D43" s="66"/>
      <c r="E43" s="89" t="s">
        <v>127</v>
      </c>
      <c r="F43" s="57"/>
    </row>
    <row r="44" spans="1:6" ht="12.75">
      <c r="A44" s="61" t="s">
        <v>53</v>
      </c>
      <c r="B44" s="90"/>
      <c r="C44" s="72"/>
      <c r="D44" s="91"/>
      <c r="E44" s="92">
        <f>'1.1'!E44</f>
        <v>0.1</v>
      </c>
      <c r="F44" s="46">
        <f>ROUND(F38*E44,2)</f>
        <v>588.66</v>
      </c>
    </row>
    <row r="45" spans="1:6" ht="12.75">
      <c r="A45" s="43" t="s">
        <v>54</v>
      </c>
      <c r="B45" s="79"/>
      <c r="C45" s="67"/>
      <c r="D45" s="74"/>
      <c r="E45" s="93">
        <f>'1.1'!E45</f>
        <v>0.02</v>
      </c>
      <c r="F45" s="49">
        <f>ROUND(F38*E45,2)</f>
        <v>117.73</v>
      </c>
    </row>
    <row r="46" spans="1:6" ht="12.75">
      <c r="A46" s="52" t="s">
        <v>128</v>
      </c>
      <c r="B46" s="94"/>
      <c r="C46" s="76"/>
      <c r="D46" s="95"/>
      <c r="E46" s="96">
        <f>'1.1'!E46</f>
        <v>0.03</v>
      </c>
      <c r="F46" s="57">
        <f>ROUND(F38*E46,2)</f>
        <v>176.6</v>
      </c>
    </row>
    <row r="47" spans="1:6" ht="12.75">
      <c r="A47" s="79"/>
      <c r="B47" s="79"/>
      <c r="C47" s="67"/>
      <c r="D47" s="67"/>
      <c r="E47" s="67"/>
      <c r="F47" s="82"/>
    </row>
    <row r="48" spans="1:6" ht="12.75">
      <c r="A48" s="80" t="s">
        <v>129</v>
      </c>
      <c r="B48" s="81"/>
      <c r="C48" s="82"/>
      <c r="D48" s="82"/>
      <c r="E48" s="83"/>
      <c r="F48" s="84">
        <f>ROUND(SUM(F44:F46),2)</f>
        <v>882.99</v>
      </c>
    </row>
    <row r="49" spans="1:6" ht="12.75">
      <c r="A49" s="58"/>
      <c r="B49" s="58"/>
      <c r="C49" s="39"/>
      <c r="D49" s="39"/>
      <c r="E49" s="39"/>
      <c r="F49" s="67"/>
    </row>
    <row r="50" spans="1:6" ht="12.75">
      <c r="A50" s="97" t="s">
        <v>130</v>
      </c>
      <c r="B50" s="98"/>
      <c r="C50" s="82"/>
      <c r="D50" s="82"/>
      <c r="E50" s="83"/>
      <c r="F50" s="84">
        <f>ROUND(F38+F48,2)</f>
        <v>6769.59</v>
      </c>
    </row>
  </sheetData>
  <sheetProtection/>
  <mergeCells count="8">
    <mergeCell ref="B3:E4"/>
    <mergeCell ref="A16:B16"/>
    <mergeCell ref="A33:B33"/>
    <mergeCell ref="A42:D42"/>
    <mergeCell ref="A1:F1"/>
    <mergeCell ref="C5:E5"/>
    <mergeCell ref="A7:B7"/>
    <mergeCell ref="B2:E2"/>
  </mergeCells>
  <printOptions horizontalCentered="1"/>
  <pageMargins left="0.7874015748031497" right="0.7874015748031497" top="1.3779527559055118" bottom="0.7874015748031497" header="0.7874015748031497" footer="0.31496062992125984"/>
  <pageSetup horizontalDpi="600" verticalDpi="600" orientation="portrait" r:id="rId2"/>
  <headerFooter>
    <oddHeader>&amp;L&amp;G&amp;C&amp;8SONDEO DE MERCADO PSM-04-09
CONSTRUCCION DE OBRAS CIVILES NECESARIAS PARA LA PERFORACION
 DE POZOS PETROLEROS EN CAMPO DINA TERCIARIOS - NEIVA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yeyo y caro</cp:lastModifiedBy>
  <cp:lastPrinted>2009-12-10T01:24:33Z</cp:lastPrinted>
  <dcterms:created xsi:type="dcterms:W3CDTF">2008-02-16T21:21:12Z</dcterms:created>
  <dcterms:modified xsi:type="dcterms:W3CDTF">2010-06-23T18:57:32Z</dcterms:modified>
  <cp:category/>
  <cp:version/>
  <cp:contentType/>
  <cp:contentStatus/>
</cp:coreProperties>
</file>