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v\Google Drive\Gestion de proyectos de software\como chinga\"/>
    </mc:Choice>
  </mc:AlternateContent>
  <bookViews>
    <workbookView xWindow="0" yWindow="60" windowWidth="20490" windowHeight="8280" activeTab="6"/>
  </bookViews>
  <sheets>
    <sheet name="fase 1" sheetId="1" r:id="rId1"/>
    <sheet name="fase 2" sheetId="9" r:id="rId2"/>
    <sheet name="fase 3" sheetId="10" r:id="rId3"/>
    <sheet name="fase 4" sheetId="11" r:id="rId4"/>
    <sheet name="fase 5" sheetId="12" r:id="rId5"/>
    <sheet name="fase 6" sheetId="13" r:id="rId6"/>
    <sheet name="fase 7" sheetId="14" r:id="rId7"/>
    <sheet name="PRESUPUESTO INICIAL" sheetId="16" r:id="rId8"/>
    <sheet name="GASTOS" sheetId="17" r:id="rId9"/>
    <sheet name="DEPRECIACION Y COSTO TOTAL" sheetId="18" r:id="rId10"/>
  </sheets>
  <calcPr calcId="152511"/>
</workbook>
</file>

<file path=xl/calcChain.xml><?xml version="1.0" encoding="utf-8"?>
<calcChain xmlns="http://schemas.openxmlformats.org/spreadsheetml/2006/main">
  <c r="G30" i="11" l="1"/>
  <c r="E14" i="18"/>
  <c r="G72" i="14"/>
  <c r="G71" i="14"/>
  <c r="G70" i="14"/>
  <c r="G69" i="14"/>
  <c r="G68" i="14"/>
  <c r="G67" i="14"/>
  <c r="G65" i="14"/>
  <c r="G64" i="14"/>
  <c r="G63" i="14"/>
  <c r="G62" i="14"/>
  <c r="G61" i="14"/>
  <c r="G60" i="14"/>
  <c r="G66" i="14" s="1"/>
  <c r="G58" i="14"/>
  <c r="G57" i="14"/>
  <c r="G56" i="14"/>
  <c r="G55" i="14"/>
  <c r="G54" i="14"/>
  <c r="G53" i="14"/>
  <c r="G59" i="14" s="1"/>
  <c r="G51" i="14"/>
  <c r="G50" i="14"/>
  <c r="G49" i="14"/>
  <c r="G48" i="14"/>
  <c r="G47" i="14"/>
  <c r="G46" i="14"/>
  <c r="G52" i="14" s="1"/>
  <c r="G44" i="14"/>
  <c r="G43" i="14"/>
  <c r="G42" i="14"/>
  <c r="G41" i="14"/>
  <c r="G40" i="14"/>
  <c r="G39" i="14"/>
  <c r="G45" i="14" s="1"/>
  <c r="G37" i="14"/>
  <c r="G36" i="14"/>
  <c r="G35" i="14"/>
  <c r="G34" i="14"/>
  <c r="G33" i="14"/>
  <c r="G32" i="14"/>
  <c r="G38" i="14" s="1"/>
  <c r="G30" i="14"/>
  <c r="G29" i="14"/>
  <c r="G28" i="14"/>
  <c r="G27" i="14"/>
  <c r="G26" i="14"/>
  <c r="G25" i="14"/>
  <c r="G31" i="14" s="1"/>
  <c r="G23" i="14"/>
  <c r="G22" i="14"/>
  <c r="G21" i="14"/>
  <c r="G20" i="14"/>
  <c r="G19" i="14"/>
  <c r="G18" i="14"/>
  <c r="G73" i="14" l="1"/>
  <c r="G24" i="14"/>
  <c r="G12" i="14"/>
  <c r="G6" i="14"/>
  <c r="G25" i="13"/>
  <c r="G18" i="13"/>
  <c r="G11" i="13"/>
  <c r="G5" i="13"/>
  <c r="G27" i="12"/>
  <c r="G19" i="12"/>
  <c r="G13" i="12"/>
  <c r="G5" i="12"/>
  <c r="G50" i="10"/>
  <c r="G47" i="10"/>
  <c r="G26" i="10"/>
  <c r="G19" i="10"/>
  <c r="G29" i="9"/>
  <c r="G22" i="9"/>
  <c r="G15" i="9"/>
  <c r="G8" i="9"/>
  <c r="G20" i="1"/>
  <c r="D31" i="16"/>
  <c r="D32" i="16"/>
  <c r="G13" i="14"/>
  <c r="G7" i="14"/>
  <c r="G55" i="10"/>
  <c r="G48" i="10"/>
  <c r="G41" i="10"/>
  <c r="G34" i="10"/>
  <c r="G27" i="10"/>
  <c r="G20" i="10"/>
  <c r="G12" i="10"/>
  <c r="G5" i="10"/>
  <c r="G28" i="9"/>
  <c r="G21" i="9"/>
  <c r="G14" i="9"/>
  <c r="G7" i="9"/>
  <c r="G40" i="1"/>
  <c r="G33" i="1"/>
  <c r="G26" i="1"/>
  <c r="G19" i="1"/>
  <c r="E10" i="18"/>
  <c r="C10" i="18"/>
  <c r="E9" i="18"/>
  <c r="E11" i="18" s="1"/>
  <c r="C9" i="18"/>
  <c r="D21" i="18"/>
  <c r="D9" i="17"/>
  <c r="D10" i="17"/>
  <c r="D12" i="17"/>
  <c r="D10" i="16"/>
  <c r="D15" i="16"/>
  <c r="D24" i="16"/>
  <c r="D25" i="16"/>
  <c r="D26" i="16"/>
  <c r="D27" i="16"/>
  <c r="D28" i="16"/>
  <c r="D30" i="16"/>
  <c r="D11" i="17" l="1"/>
  <c r="D13" i="17" s="1"/>
  <c r="D33" i="16"/>
  <c r="D20" i="16"/>
  <c r="D22" i="16" s="1"/>
  <c r="G56" i="10"/>
  <c r="G17" i="14" l="1"/>
  <c r="G16" i="14"/>
  <c r="G15" i="14"/>
  <c r="G14" i="14"/>
  <c r="G11" i="14"/>
  <c r="G10" i="14"/>
  <c r="G9" i="14"/>
  <c r="G8" i="14"/>
  <c r="G5" i="14"/>
  <c r="G4" i="14"/>
  <c r="G3" i="14"/>
  <c r="G30" i="13"/>
  <c r="G29" i="13"/>
  <c r="G28" i="13"/>
  <c r="G27" i="13"/>
  <c r="G24" i="13"/>
  <c r="G23" i="13"/>
  <c r="G22" i="13"/>
  <c r="G21" i="13"/>
  <c r="G20" i="13"/>
  <c r="G17" i="13"/>
  <c r="G16" i="13"/>
  <c r="G15" i="13"/>
  <c r="G14" i="13"/>
  <c r="G13" i="13"/>
  <c r="G10" i="13"/>
  <c r="G9" i="13"/>
  <c r="G8" i="13"/>
  <c r="G7" i="13"/>
  <c r="G4" i="13"/>
  <c r="G3" i="13"/>
  <c r="G30" i="12"/>
  <c r="G29" i="12"/>
  <c r="G26" i="12"/>
  <c r="G25" i="12"/>
  <c r="G24" i="12"/>
  <c r="G23" i="12"/>
  <c r="G22" i="12"/>
  <c r="G20" i="12"/>
  <c r="G18" i="12"/>
  <c r="G17" i="12"/>
  <c r="G16" i="12"/>
  <c r="G15" i="12"/>
  <c r="G14" i="12"/>
  <c r="G11" i="12"/>
  <c r="G10" i="12"/>
  <c r="G9" i="12"/>
  <c r="G8" i="12"/>
  <c r="G7" i="12"/>
  <c r="G6" i="12"/>
  <c r="G3" i="12"/>
  <c r="G29" i="11"/>
  <c r="G28" i="11"/>
  <c r="G27" i="11"/>
  <c r="G25" i="11"/>
  <c r="G24" i="11"/>
  <c r="G23" i="11"/>
  <c r="G22" i="11"/>
  <c r="G21" i="11"/>
  <c r="G20" i="11"/>
  <c r="G19" i="11"/>
  <c r="G17" i="11"/>
  <c r="G16" i="11"/>
  <c r="G15" i="11"/>
  <c r="G14" i="11"/>
  <c r="G13" i="11"/>
  <c r="G12" i="11"/>
  <c r="G10" i="11"/>
  <c r="G9" i="11"/>
  <c r="G8" i="11"/>
  <c r="G7" i="11"/>
  <c r="G5" i="11"/>
  <c r="G4" i="11"/>
  <c r="G3" i="11"/>
  <c r="G54" i="10"/>
  <c r="G53" i="10"/>
  <c r="G52" i="10"/>
  <c r="G51" i="10"/>
  <c r="G40" i="10"/>
  <c r="G39" i="10"/>
  <c r="G38" i="10"/>
  <c r="G37" i="10"/>
  <c r="G36" i="10"/>
  <c r="G35" i="10"/>
  <c r="G33" i="10"/>
  <c r="G32" i="10"/>
  <c r="G31" i="10"/>
  <c r="G30" i="10"/>
  <c r="G29" i="10"/>
  <c r="G25" i="10"/>
  <c r="G24" i="10"/>
  <c r="G23" i="10"/>
  <c r="G28" i="10"/>
  <c r="G22" i="10"/>
  <c r="G21" i="10"/>
  <c r="G18" i="10"/>
  <c r="G17" i="10"/>
  <c r="G16" i="10"/>
  <c r="G15" i="10"/>
  <c r="G14" i="10"/>
  <c r="G13" i="10"/>
  <c r="G11" i="10"/>
  <c r="G10" i="10"/>
  <c r="G9" i="10"/>
  <c r="G8" i="10"/>
  <c r="G7" i="10"/>
  <c r="G6" i="10"/>
  <c r="G4" i="10"/>
  <c r="G3" i="10"/>
  <c r="G30" i="9"/>
  <c r="G27" i="9"/>
  <c r="G26" i="9"/>
  <c r="G25" i="9"/>
  <c r="G24" i="9"/>
  <c r="G23" i="9"/>
  <c r="G20" i="9"/>
  <c r="G19" i="9"/>
  <c r="G18" i="9"/>
  <c r="G17" i="9"/>
  <c r="G16" i="9"/>
  <c r="G13" i="9"/>
  <c r="G12" i="9"/>
  <c r="G11" i="9"/>
  <c r="G10" i="9"/>
  <c r="G9" i="9"/>
  <c r="G6" i="9"/>
  <c r="G5" i="9"/>
  <c r="G4" i="9"/>
  <c r="G3" i="9"/>
  <c r="G49" i="10"/>
  <c r="G46" i="10"/>
  <c r="G45" i="10"/>
  <c r="G44" i="10"/>
  <c r="G43" i="10"/>
  <c r="G42" i="10"/>
  <c r="F85" i="14"/>
  <c r="G42" i="1"/>
  <c r="G41" i="1"/>
  <c r="G39" i="1"/>
  <c r="G38" i="1"/>
  <c r="G37" i="1"/>
  <c r="G36" i="1"/>
  <c r="G35" i="1"/>
  <c r="G34" i="1"/>
  <c r="G32" i="1"/>
  <c r="G31" i="1"/>
  <c r="G30" i="1"/>
  <c r="G29" i="1"/>
  <c r="G27" i="1"/>
  <c r="G25" i="1"/>
  <c r="G24" i="1"/>
  <c r="G23" i="1"/>
  <c r="G22" i="1"/>
  <c r="G18" i="1"/>
  <c r="G17" i="1"/>
  <c r="G16" i="1"/>
  <c r="G15" i="1"/>
  <c r="G13" i="1"/>
  <c r="G12" i="1"/>
  <c r="G14" i="1" s="1"/>
  <c r="G11" i="1"/>
  <c r="G10" i="1"/>
  <c r="G9" i="1"/>
  <c r="G8" i="1"/>
  <c r="G76" i="14" l="1"/>
  <c r="G33" i="12"/>
  <c r="G28" i="1"/>
  <c r="G21" i="1"/>
  <c r="G33" i="9" l="1"/>
  <c r="G45" i="1"/>
  <c r="G33" i="13" l="1"/>
  <c r="G33" i="11"/>
  <c r="G59" i="10" l="1"/>
</calcChain>
</file>

<file path=xl/sharedStrings.xml><?xml version="1.0" encoding="utf-8"?>
<sst xmlns="http://schemas.openxmlformats.org/spreadsheetml/2006/main" count="754" uniqueCount="146">
  <si>
    <t>Nombre del proyecto:</t>
  </si>
  <si>
    <t>Director del Proyecto:</t>
  </si>
  <si>
    <t>Fecha de inicio:</t>
  </si>
  <si>
    <t>Concepto</t>
  </si>
  <si>
    <t>Cantidad</t>
  </si>
  <si>
    <t>Unidad</t>
  </si>
  <si>
    <t>Precio unit.</t>
  </si>
  <si>
    <t>Total</t>
  </si>
  <si>
    <t>N/A</t>
  </si>
  <si>
    <t>Costos indirectos</t>
  </si>
  <si>
    <t># Activ.</t>
  </si>
  <si>
    <t>Subtotal</t>
  </si>
  <si>
    <t>TOTAL</t>
  </si>
  <si>
    <t>Fecha de finalización:</t>
  </si>
  <si>
    <t>Fecha de última actualización</t>
  </si>
  <si>
    <t>#EDT</t>
  </si>
  <si>
    <t>1.1.1</t>
  </si>
  <si>
    <t>Reserva para contingencias</t>
  </si>
  <si>
    <t>___ %</t>
  </si>
  <si>
    <t xml:space="preserve">Sistema web y aplicación movil para solicitud de pedidos a la pizzeria YES </t>
  </si>
  <si>
    <t>Kevin Esteban Garibo Bracamontes</t>
  </si>
  <si>
    <t>1.1.2</t>
  </si>
  <si>
    <t>1.2.1</t>
  </si>
  <si>
    <t>1.2.2</t>
  </si>
  <si>
    <t>1.2.3</t>
  </si>
  <si>
    <t>2.1.1</t>
  </si>
  <si>
    <t>2.1.2</t>
  </si>
  <si>
    <t>2.2.1</t>
  </si>
  <si>
    <t>2.2.2</t>
  </si>
  <si>
    <t>Internet</t>
  </si>
  <si>
    <t>electricidad</t>
  </si>
  <si>
    <t>impresión del resultado</t>
  </si>
  <si>
    <t>impresiones</t>
  </si>
  <si>
    <t>kWh/hora</t>
  </si>
  <si>
    <t>mgb/hora</t>
  </si>
  <si>
    <t>3.1.1</t>
  </si>
  <si>
    <t>3.1.2</t>
  </si>
  <si>
    <t>3.2.1</t>
  </si>
  <si>
    <t>3.2.2</t>
  </si>
  <si>
    <t>3.3.1</t>
  </si>
  <si>
    <t>3.3.2</t>
  </si>
  <si>
    <t>3.4.1</t>
  </si>
  <si>
    <t>3.4.2</t>
  </si>
  <si>
    <t>4.1.1</t>
  </si>
  <si>
    <t>4.1.2</t>
  </si>
  <si>
    <t>4.2.1</t>
  </si>
  <si>
    <t>4.2.2</t>
  </si>
  <si>
    <t>web hosting</t>
  </si>
  <si>
    <t>dominio web</t>
  </si>
  <si>
    <t>cuenta desarrollador android</t>
  </si>
  <si>
    <t>cuenta desarrollador</t>
  </si>
  <si>
    <t>espacio almacenamiento</t>
  </si>
  <si>
    <t>dominio</t>
  </si>
  <si>
    <t>5.1.1</t>
  </si>
  <si>
    <t>5.1.2</t>
  </si>
  <si>
    <t>5.2.1</t>
  </si>
  <si>
    <t>5.2.2</t>
  </si>
  <si>
    <t>6.1.1</t>
  </si>
  <si>
    <t>6.1.2</t>
  </si>
  <si>
    <t>6.2.1</t>
  </si>
  <si>
    <t>6.2.2</t>
  </si>
  <si>
    <t>7.1.1</t>
  </si>
  <si>
    <t>7.1.2</t>
  </si>
  <si>
    <t>Transporte</t>
  </si>
  <si>
    <t>pasaje</t>
  </si>
  <si>
    <t>TOTAL FASE 1</t>
  </si>
  <si>
    <t>TOTAL FASE 2</t>
  </si>
  <si>
    <t>TOTAL FASE 4</t>
  </si>
  <si>
    <t>TOTAL FASE 5</t>
  </si>
  <si>
    <t>TOTAL FASE 3</t>
  </si>
  <si>
    <t>TOTAL FASE 6</t>
  </si>
  <si>
    <t>TOTAL FASE 7</t>
  </si>
  <si>
    <t>5 de febrero de 2014</t>
  </si>
  <si>
    <t>19 de diciembre de 2014</t>
  </si>
  <si>
    <t>Clip de mariposa</t>
  </si>
  <si>
    <t>Articulo de papeleria</t>
  </si>
  <si>
    <t>Microsoft Office</t>
  </si>
  <si>
    <t>Software</t>
  </si>
  <si>
    <t>Bizagui</t>
  </si>
  <si>
    <t>Start UML</t>
  </si>
  <si>
    <t>WYSIWYG Web Builder</t>
  </si>
  <si>
    <t>ER studio</t>
  </si>
  <si>
    <t>Notepad++</t>
  </si>
  <si>
    <t>ADT</t>
  </si>
  <si>
    <t>XAMPP</t>
  </si>
  <si>
    <t>Web Browser google chrome</t>
  </si>
  <si>
    <t>10 de Noviembre de 2014</t>
  </si>
  <si>
    <t>PRESUPUESTO INICIAL</t>
  </si>
  <si>
    <t>CONCEPTO</t>
  </si>
  <si>
    <t>CANTIDAD</t>
  </si>
  <si>
    <t>PRECIO UNITARIO</t>
  </si>
  <si>
    <t>IMPORTE</t>
  </si>
  <si>
    <t>EQUIPO DE COMPUTO</t>
  </si>
  <si>
    <t>LAPTOP HP PAVILON</t>
  </si>
  <si>
    <t>4 GB DDR3L</t>
  </si>
  <si>
    <t>500 G HDD</t>
  </si>
  <si>
    <t>S.O. WINDOWS 7 HOME PREMIUN 64 BIT</t>
  </si>
  <si>
    <t>SUBTOTAL</t>
  </si>
  <si>
    <t>DEPRECIACION</t>
  </si>
  <si>
    <t>SOFTWARE</t>
  </si>
  <si>
    <t>PAQUETERIA OFFICE 2013</t>
  </si>
  <si>
    <t>XAMPP (SOFTWARE GRATUITO)</t>
  </si>
  <si>
    <t>GANTTER(SOFTWARE GRATUITO)</t>
  </si>
  <si>
    <t>IVA 16%</t>
  </si>
  <si>
    <t>SUB TOTAL</t>
  </si>
  <si>
    <t>PLAN ANUAL WEB HOSTING
CPANEL BASICO: 2,000 MB DE
ESPACIO WEB 7,000 MB DE TRANSFERENCIA MENSUAL, 1 BASE DE DATOS MYSQL GRATIS, ALTA EN BUSCADORES, (GOOGLE,YAHOO, BING, ETC.), TIEMPO DE ACTIVACION 3 HORAS.</t>
  </si>
  <si>
    <t>GASTOS</t>
  </si>
  <si>
    <t>GASTOS DE PROYECTO</t>
  </si>
  <si>
    <t>COSTO TOTAL DE LAS FASES DEL PROYECTO</t>
  </si>
  <si>
    <t>COSTO TOTAL DEL PROYECTO</t>
  </si>
  <si>
    <t xml:space="preserve">TOTAL </t>
  </si>
  <si>
    <t>DEPRECIACION TOTAL/ NUM. DE PAQUETES</t>
  </si>
  <si>
    <t>DEPRECIACION TOTAL</t>
  </si>
  <si>
    <t>DURACION DEL  PROYECTO (MESES).</t>
  </si>
  <si>
    <t>DEPRECIACIONMENSUAL</t>
  </si>
  <si>
    <t>COSTO DE COMPRA</t>
  </si>
  <si>
    <t>DEPRECIACION DE EQUIPO DE COMPUTO</t>
  </si>
  <si>
    <t>SISTEMA WEB Y APLICACIÓN MOVIL PARA SOLICITUD DE PEDIDOS A LA PIZZERIA YES</t>
  </si>
  <si>
    <t>DEPRECIACION 30% LAPTOP Lenovo - G475</t>
  </si>
  <si>
    <t>DEPRECIACION 30% HP pavilion dv6-3088la</t>
  </si>
  <si>
    <t>PZA</t>
  </si>
  <si>
    <t>Depreciación equipo de computo</t>
  </si>
  <si>
    <t>LAPTOP Lenovo - G475</t>
  </si>
  <si>
    <t>AMD Vision</t>
  </si>
  <si>
    <t>2 GB DDR31</t>
  </si>
  <si>
    <t>S.O. WINDOWS 7 ultimate 64 Bits</t>
  </si>
  <si>
    <t>INTEL CORE I7</t>
  </si>
  <si>
    <t>Start UML  (SOFTWARE GRATUITO)</t>
  </si>
  <si>
    <t>Notepad ++ (SOFTWARE GRATUITO)</t>
  </si>
  <si>
    <t>WYSIWIG web Builder</t>
  </si>
  <si>
    <t>ADT (SOFTWARE GRATUITO)</t>
  </si>
  <si>
    <t>BIZAGUI</t>
  </si>
  <si>
    <t>E-R STUDIO</t>
  </si>
  <si>
    <t>5 de Febrero de  2014</t>
  </si>
  <si>
    <t xml:space="preserve"> 19 de diciembre de 2014</t>
  </si>
  <si>
    <t>Cuenta de desarrollador de android</t>
  </si>
  <si>
    <t>]</t>
  </si>
  <si>
    <t>5 de Febrero de 2014</t>
  </si>
  <si>
    <t>7.2.1</t>
  </si>
  <si>
    <t>7.2.2</t>
  </si>
  <si>
    <t>7.3.1</t>
  </si>
  <si>
    <t>7.3.2</t>
  </si>
  <si>
    <t>7.3.3</t>
  </si>
  <si>
    <t>7.4.1</t>
  </si>
  <si>
    <t>7.4.2</t>
  </si>
  <si>
    <t>7.4.3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</si>
</sst>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4" fillId="3" borderId="0" applyNumberFormat="0" applyBorder="0" applyAlignment="0" applyProtection="0"/>
    <xf numFmtId="0" fontId="3" fillId="4" borderId="5" applyNumberFormat="0" applyFont="0" applyAlignment="0" applyProtection="0"/>
    <xf numFmtId="44" fontId="3" fillId="0" borderId="0" applyFont="0" applyFill="0" applyBorder="0" applyAlignment="0" applyProtection="0"/>
  </cellStyleXfs>
  <cellXfs count="11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2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4" borderId="5" xfId="2" applyFont="1"/>
    <xf numFmtId="0" fontId="4" fillId="3" borderId="0" xfId="1"/>
    <xf numFmtId="0" fontId="5" fillId="3" borderId="0" xfId="1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Border="1"/>
    <xf numFmtId="0" fontId="0" fillId="0" borderId="0" xfId="0" applyFill="1" applyBorder="1"/>
    <xf numFmtId="6" fontId="0" fillId="0" borderId="1" xfId="0" applyNumberFormat="1" applyBorder="1"/>
    <xf numFmtId="0" fontId="0" fillId="5" borderId="2" xfId="0" applyFill="1" applyBorder="1" applyAlignment="1">
      <alignment horizontal="right"/>
    </xf>
    <xf numFmtId="0" fontId="0" fillId="5" borderId="4" xfId="0" applyFill="1" applyBorder="1" applyAlignment="1">
      <alignment horizontal="right"/>
    </xf>
    <xf numFmtId="0" fontId="6" fillId="0" borderId="1" xfId="0" applyFont="1" applyBorder="1"/>
    <xf numFmtId="0" fontId="0" fillId="0" borderId="1" xfId="0" applyBorder="1" applyAlignment="1">
      <alignment horizontal="right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horizontal="right"/>
    </xf>
    <xf numFmtId="0" fontId="0" fillId="0" borderId="0" xfId="0" applyAlignment="1"/>
    <xf numFmtId="8" fontId="0" fillId="0" borderId="0" xfId="0" applyNumberFormat="1"/>
    <xf numFmtId="8" fontId="0" fillId="0" borderId="0" xfId="0" applyNumberFormat="1" applyBorder="1"/>
    <xf numFmtId="0" fontId="0" fillId="0" borderId="0" xfId="0" applyBorder="1" applyAlignment="1">
      <alignment horizontal="right"/>
    </xf>
    <xf numFmtId="44" fontId="0" fillId="0" borderId="0" xfId="0" applyNumberFormat="1"/>
    <xf numFmtId="44" fontId="0" fillId="0" borderId="0" xfId="3" applyFont="1" applyFill="1" applyBorder="1"/>
    <xf numFmtId="8" fontId="0" fillId="0" borderId="1" xfId="0" applyNumberFormat="1" applyBorder="1"/>
    <xf numFmtId="0" fontId="0" fillId="0" borderId="4" xfId="0" applyBorder="1" applyAlignment="1">
      <alignment horizontal="right"/>
    </xf>
    <xf numFmtId="0" fontId="6" fillId="0" borderId="0" xfId="0" applyFont="1" applyBorder="1"/>
    <xf numFmtId="0" fontId="1" fillId="0" borderId="0" xfId="0" applyFont="1" applyBorder="1"/>
    <xf numFmtId="6" fontId="0" fillId="0" borderId="0" xfId="0" applyNumberFormat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wrapText="1"/>
    </xf>
    <xf numFmtId="8" fontId="1" fillId="0" borderId="0" xfId="0" applyNumberFormat="1" applyFont="1" applyBorder="1" applyAlignment="1"/>
    <xf numFmtId="0" fontId="1" fillId="0" borderId="0" xfId="0" applyFont="1" applyBorder="1" applyAlignment="1"/>
    <xf numFmtId="8" fontId="0" fillId="0" borderId="0" xfId="0" applyNumberFormat="1" applyBorder="1" applyAlignment="1"/>
    <xf numFmtId="0" fontId="0" fillId="0" borderId="0" xfId="0" applyBorder="1" applyAlignment="1"/>
    <xf numFmtId="6" fontId="0" fillId="0" borderId="0" xfId="0" applyNumberFormat="1" applyBorder="1" applyAlignment="1"/>
    <xf numFmtId="0" fontId="0" fillId="0" borderId="1" xfId="0" applyBorder="1" applyAlignment="1"/>
    <xf numFmtId="6" fontId="0" fillId="0" borderId="1" xfId="0" applyNumberFormat="1" applyBorder="1" applyAlignment="1"/>
    <xf numFmtId="0" fontId="1" fillId="0" borderId="4" xfId="0" applyFont="1" applyBorder="1" applyAlignment="1">
      <alignment horizontal="center"/>
    </xf>
    <xf numFmtId="0" fontId="0" fillId="0" borderId="1" xfId="0" applyFill="1" applyBorder="1"/>
    <xf numFmtId="44" fontId="0" fillId="0" borderId="1" xfId="3" applyFont="1" applyFill="1" applyBorder="1"/>
    <xf numFmtId="0" fontId="0" fillId="0" borderId="1" xfId="0" applyFill="1" applyBorder="1" applyAlignment="1">
      <alignment wrapText="1"/>
    </xf>
    <xf numFmtId="44" fontId="0" fillId="0" borderId="2" xfId="3" applyFont="1" applyFill="1" applyBorder="1" applyAlignment="1">
      <alignment wrapText="1"/>
    </xf>
    <xf numFmtId="0" fontId="0" fillId="0" borderId="2" xfId="0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44" fontId="0" fillId="0" borderId="1" xfId="0" applyNumberFormat="1" applyFill="1" applyBorder="1"/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4" borderId="5" xfId="2" applyFont="1"/>
    <xf numFmtId="8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right"/>
    </xf>
    <xf numFmtId="8" fontId="0" fillId="0" borderId="0" xfId="0" applyNumberFormat="1" applyBorder="1" applyAlignment="1">
      <alignment horizontal="center"/>
    </xf>
    <xf numFmtId="6" fontId="0" fillId="5" borderId="2" xfId="0" applyNumberFormat="1" applyFill="1" applyBorder="1" applyAlignment="1">
      <alignment horizontal="center"/>
    </xf>
    <xf numFmtId="6" fontId="0" fillId="5" borderId="4" xfId="0" applyNumberFormat="1" applyFill="1" applyBorder="1" applyAlignment="1">
      <alignment horizontal="center"/>
    </xf>
    <xf numFmtId="6" fontId="0" fillId="0" borderId="1" xfId="0" applyNumberFormat="1" applyBorder="1" applyAlignment="1">
      <alignment horizontal="center"/>
    </xf>
    <xf numFmtId="0" fontId="0" fillId="5" borderId="2" xfId="0" applyFill="1" applyBorder="1" applyAlignment="1">
      <alignment horizontal="right"/>
    </xf>
    <xf numFmtId="0" fontId="0" fillId="5" borderId="4" xfId="0" applyFill="1" applyBorder="1" applyAlignment="1">
      <alignment horizontal="right"/>
    </xf>
    <xf numFmtId="6" fontId="0" fillId="5" borderId="1" xfId="0" applyNumberForma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4" xfId="0" applyBorder="1" applyAlignment="1">
      <alignment horizontal="right"/>
    </xf>
    <xf numFmtId="6" fontId="0" fillId="0" borderId="0" xfId="0" applyNumberFormat="1" applyBorder="1" applyAlignment="1">
      <alignment horizontal="center"/>
    </xf>
    <xf numFmtId="44" fontId="0" fillId="0" borderId="1" xfId="3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44" fontId="0" fillId="0" borderId="2" xfId="3" applyFont="1" applyFill="1" applyBorder="1" applyAlignment="1">
      <alignment horizontal="center"/>
    </xf>
    <xf numFmtId="44" fontId="0" fillId="0" borderId="4" xfId="3" applyFont="1" applyFill="1" applyBorder="1" applyAlignment="1">
      <alignment horizontal="center"/>
    </xf>
    <xf numFmtId="44" fontId="1" fillId="0" borderId="2" xfId="3" applyFont="1" applyBorder="1" applyAlignment="1">
      <alignment horizontal="center"/>
    </xf>
    <xf numFmtId="44" fontId="1" fillId="0" borderId="4" xfId="3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44" fontId="0" fillId="0" borderId="2" xfId="3" applyFont="1" applyBorder="1" applyAlignment="1">
      <alignment horizontal="center"/>
    </xf>
    <xf numFmtId="44" fontId="0" fillId="0" borderId="4" xfId="3" applyFont="1" applyBorder="1" applyAlignment="1">
      <alignment horizontal="center"/>
    </xf>
    <xf numFmtId="44" fontId="0" fillId="0" borderId="0" xfId="3" applyFont="1" applyBorder="1" applyAlignment="1">
      <alignment horizontal="center"/>
    </xf>
    <xf numFmtId="44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44" fontId="0" fillId="0" borderId="1" xfId="0" applyNumberForma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1" fillId="0" borderId="1" xfId="0" applyNumberFormat="1" applyFont="1" applyBorder="1"/>
  </cellXfs>
  <cellStyles count="4">
    <cellStyle name="Buena" xfId="1" builtinId="26"/>
    <cellStyle name="Moneda" xfId="3" builtinId="4"/>
    <cellStyle name="Normal" xfId="0" builtinId="0"/>
    <cellStyle name="Notas" xfId="2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G45"/>
  <sheetViews>
    <sheetView topLeftCell="A40" zoomScale="90" zoomScaleNormal="90" workbookViewId="0">
      <selection activeCell="F13" sqref="F13"/>
    </sheetView>
  </sheetViews>
  <sheetFormatPr baseColWidth="10" defaultColWidth="9.140625" defaultRowHeight="15" x14ac:dyDescent="0.25"/>
  <cols>
    <col min="1" max="1" width="5.28515625" bestFit="1" customWidth="1"/>
    <col min="2" max="2" width="7.85546875" customWidth="1"/>
    <col min="3" max="3" width="30.28515625" customWidth="1"/>
    <col min="4" max="4" width="8.85546875" bestFit="1" customWidth="1"/>
    <col min="5" max="5" width="20.140625" customWidth="1"/>
    <col min="6" max="6" width="11.140625" bestFit="1" customWidth="1"/>
    <col min="7" max="7" width="28.7109375" customWidth="1"/>
  </cols>
  <sheetData>
    <row r="1" spans="1:7" ht="18.75" customHeight="1" x14ac:dyDescent="0.25">
      <c r="B1" s="1" t="s">
        <v>0</v>
      </c>
      <c r="C1" s="1"/>
      <c r="D1" s="72" t="s">
        <v>19</v>
      </c>
      <c r="E1" s="72"/>
      <c r="F1" s="72"/>
      <c r="G1" s="72"/>
    </row>
    <row r="2" spans="1:7" ht="18.75" customHeight="1" x14ac:dyDescent="0.25">
      <c r="B2" s="1" t="s">
        <v>1</v>
      </c>
      <c r="C2" s="1"/>
      <c r="D2" s="72" t="s">
        <v>20</v>
      </c>
      <c r="E2" s="72"/>
      <c r="F2" s="72"/>
      <c r="G2" s="72"/>
    </row>
    <row r="3" spans="1:7" ht="18.75" customHeight="1" x14ac:dyDescent="0.25">
      <c r="B3" s="1" t="s">
        <v>2</v>
      </c>
      <c r="C3" s="1"/>
      <c r="D3" s="72" t="s">
        <v>72</v>
      </c>
      <c r="E3" s="72"/>
      <c r="F3" s="72"/>
      <c r="G3" s="72"/>
    </row>
    <row r="4" spans="1:7" ht="18.75" customHeight="1" x14ac:dyDescent="0.25">
      <c r="B4" s="1" t="s">
        <v>13</v>
      </c>
      <c r="C4" s="1"/>
      <c r="D4" s="72" t="s">
        <v>73</v>
      </c>
      <c r="E4" s="72"/>
      <c r="F4" s="72"/>
      <c r="G4" s="72"/>
    </row>
    <row r="5" spans="1:7" ht="18.75" customHeight="1" x14ac:dyDescent="0.25">
      <c r="B5" s="1" t="s">
        <v>14</v>
      </c>
      <c r="C5" s="1"/>
      <c r="D5" s="72"/>
      <c r="E5" s="72"/>
      <c r="F5" s="72"/>
      <c r="G5" s="72"/>
    </row>
    <row r="7" spans="1:7" ht="24.75" customHeight="1" x14ac:dyDescent="0.25">
      <c r="A7" s="3" t="s">
        <v>15</v>
      </c>
      <c r="B7" s="3" t="s">
        <v>10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</row>
    <row r="8" spans="1:7" ht="23.25" customHeight="1" x14ac:dyDescent="0.25">
      <c r="A8" s="61" t="s">
        <v>16</v>
      </c>
      <c r="B8" s="61">
        <v>1</v>
      </c>
      <c r="C8" s="6" t="s">
        <v>29</v>
      </c>
      <c r="D8" s="6">
        <v>8</v>
      </c>
      <c r="E8" s="6" t="s">
        <v>34</v>
      </c>
      <c r="F8" s="6">
        <v>0.54</v>
      </c>
      <c r="G8" s="115">
        <f t="shared" ref="G8:G13" si="0">(D8*F8)</f>
        <v>4.32</v>
      </c>
    </row>
    <row r="9" spans="1:7" ht="23.25" customHeight="1" x14ac:dyDescent="0.25">
      <c r="A9" s="61"/>
      <c r="B9" s="61"/>
      <c r="C9" s="6" t="s">
        <v>30</v>
      </c>
      <c r="D9" s="6">
        <v>8</v>
      </c>
      <c r="E9" s="6" t="s">
        <v>33</v>
      </c>
      <c r="F9" s="6">
        <v>0.84</v>
      </c>
      <c r="G9" s="115">
        <f t="shared" si="0"/>
        <v>6.72</v>
      </c>
    </row>
    <row r="10" spans="1:7" ht="23.25" customHeight="1" x14ac:dyDescent="0.25">
      <c r="A10" s="61"/>
      <c r="B10" s="61"/>
      <c r="C10" s="6" t="s">
        <v>31</v>
      </c>
      <c r="D10" s="6">
        <v>4</v>
      </c>
      <c r="E10" s="6" t="s">
        <v>32</v>
      </c>
      <c r="F10" s="6">
        <v>1</v>
      </c>
      <c r="G10" s="115">
        <f t="shared" si="0"/>
        <v>4</v>
      </c>
    </row>
    <row r="11" spans="1:7" ht="23.25" customHeight="1" x14ac:dyDescent="0.25">
      <c r="A11" s="61"/>
      <c r="B11" s="61"/>
      <c r="C11" s="12" t="s">
        <v>74</v>
      </c>
      <c r="D11" s="12">
        <v>1</v>
      </c>
      <c r="E11" s="12" t="s">
        <v>75</v>
      </c>
      <c r="F11" s="12">
        <v>2</v>
      </c>
      <c r="G11" s="115">
        <f t="shared" si="0"/>
        <v>2</v>
      </c>
    </row>
    <row r="12" spans="1:7" ht="23.25" customHeight="1" x14ac:dyDescent="0.25">
      <c r="A12" s="61"/>
      <c r="B12" s="61"/>
      <c r="C12" s="12" t="s">
        <v>121</v>
      </c>
      <c r="D12" s="12">
        <v>1</v>
      </c>
      <c r="E12" s="12" t="s">
        <v>120</v>
      </c>
      <c r="F12" s="18">
        <v>173.08</v>
      </c>
      <c r="G12" s="115">
        <f t="shared" si="0"/>
        <v>173.08</v>
      </c>
    </row>
    <row r="13" spans="1:7" ht="23.25" customHeight="1" x14ac:dyDescent="0.25">
      <c r="A13" s="61"/>
      <c r="B13" s="61"/>
      <c r="C13" s="13" t="s">
        <v>76</v>
      </c>
      <c r="D13" s="13">
        <v>1</v>
      </c>
      <c r="E13" s="13" t="s">
        <v>77</v>
      </c>
      <c r="F13" s="13">
        <v>71.42</v>
      </c>
      <c r="G13" s="115">
        <f t="shared" si="0"/>
        <v>71.42</v>
      </c>
    </row>
    <row r="14" spans="1:7" ht="23.25" customHeight="1" x14ac:dyDescent="0.25">
      <c r="A14" s="61"/>
      <c r="B14" s="61"/>
      <c r="C14" s="65" t="s">
        <v>11</v>
      </c>
      <c r="D14" s="65"/>
      <c r="E14" s="65"/>
      <c r="F14" s="65"/>
      <c r="G14" s="113">
        <f>SUM(G8:G13)</f>
        <v>261.54000000000002</v>
      </c>
    </row>
    <row r="15" spans="1:7" ht="23.25" customHeight="1" x14ac:dyDescent="0.25">
      <c r="A15" s="61" t="s">
        <v>21</v>
      </c>
      <c r="B15" s="61">
        <v>2</v>
      </c>
      <c r="C15" s="6" t="s">
        <v>29</v>
      </c>
      <c r="D15" s="6">
        <v>8</v>
      </c>
      <c r="E15" s="6" t="s">
        <v>34</v>
      </c>
      <c r="F15" s="13">
        <v>0.54</v>
      </c>
      <c r="G15" s="115">
        <f t="shared" ref="G15:G20" si="1">(D15*F15)</f>
        <v>4.32</v>
      </c>
    </row>
    <row r="16" spans="1:7" ht="23.25" customHeight="1" x14ac:dyDescent="0.25">
      <c r="A16" s="61"/>
      <c r="B16" s="61"/>
      <c r="C16" s="6" t="s">
        <v>30</v>
      </c>
      <c r="D16" s="6">
        <v>8</v>
      </c>
      <c r="E16" s="6" t="s">
        <v>33</v>
      </c>
      <c r="F16" s="13">
        <v>0.84</v>
      </c>
      <c r="G16" s="115">
        <f t="shared" si="1"/>
        <v>6.72</v>
      </c>
    </row>
    <row r="17" spans="1:7" ht="23.25" customHeight="1" x14ac:dyDescent="0.25">
      <c r="A17" s="61"/>
      <c r="B17" s="61"/>
      <c r="C17" s="6" t="s">
        <v>31</v>
      </c>
      <c r="D17" s="6">
        <v>4</v>
      </c>
      <c r="E17" s="6" t="s">
        <v>32</v>
      </c>
      <c r="F17" s="6">
        <v>1</v>
      </c>
      <c r="G17" s="115">
        <f t="shared" si="1"/>
        <v>4</v>
      </c>
    </row>
    <row r="18" spans="1:7" ht="23.25" customHeight="1" x14ac:dyDescent="0.25">
      <c r="A18" s="61"/>
      <c r="B18" s="61"/>
      <c r="C18" s="12" t="s">
        <v>74</v>
      </c>
      <c r="D18" s="12">
        <v>1</v>
      </c>
      <c r="E18" s="12" t="s">
        <v>75</v>
      </c>
      <c r="F18" s="12">
        <v>2</v>
      </c>
      <c r="G18" s="115">
        <f t="shared" si="1"/>
        <v>2</v>
      </c>
    </row>
    <row r="19" spans="1:7" ht="23.25" customHeight="1" x14ac:dyDescent="0.25">
      <c r="A19" s="61"/>
      <c r="B19" s="61"/>
      <c r="C19" s="17" t="s">
        <v>121</v>
      </c>
      <c r="D19" s="17">
        <v>1</v>
      </c>
      <c r="E19" s="17" t="s">
        <v>120</v>
      </c>
      <c r="F19" s="18">
        <v>173.08</v>
      </c>
      <c r="G19" s="115">
        <f t="shared" si="1"/>
        <v>173.08</v>
      </c>
    </row>
    <row r="20" spans="1:7" ht="23.25" customHeight="1" x14ac:dyDescent="0.25">
      <c r="A20" s="61"/>
      <c r="B20" s="61"/>
      <c r="C20" s="17" t="s">
        <v>76</v>
      </c>
      <c r="D20" s="17">
        <v>1</v>
      </c>
      <c r="E20" s="17" t="s">
        <v>77</v>
      </c>
      <c r="F20" s="18">
        <v>71.42</v>
      </c>
      <c r="G20" s="115">
        <f t="shared" si="1"/>
        <v>71.42</v>
      </c>
    </row>
    <row r="21" spans="1:7" ht="23.25" customHeight="1" x14ac:dyDescent="0.25">
      <c r="A21" s="61"/>
      <c r="B21" s="61"/>
      <c r="C21" s="62" t="s">
        <v>11</v>
      </c>
      <c r="D21" s="63"/>
      <c r="E21" s="63"/>
      <c r="F21" s="64"/>
      <c r="G21" s="113">
        <f>SUM(G15:G20)</f>
        <v>261.54000000000002</v>
      </c>
    </row>
    <row r="22" spans="1:7" ht="23.25" customHeight="1" x14ac:dyDescent="0.25">
      <c r="A22" s="61" t="s">
        <v>22</v>
      </c>
      <c r="B22" s="61">
        <v>3</v>
      </c>
      <c r="C22" s="6" t="s">
        <v>29</v>
      </c>
      <c r="D22" s="6">
        <v>8</v>
      </c>
      <c r="E22" s="6" t="s">
        <v>34</v>
      </c>
      <c r="F22" s="6">
        <v>0.54</v>
      </c>
      <c r="G22" s="115">
        <f>(D22*F22)</f>
        <v>4.32</v>
      </c>
    </row>
    <row r="23" spans="1:7" ht="23.25" customHeight="1" x14ac:dyDescent="0.25">
      <c r="A23" s="61"/>
      <c r="B23" s="61"/>
      <c r="C23" s="6" t="s">
        <v>30</v>
      </c>
      <c r="D23" s="6">
        <v>8</v>
      </c>
      <c r="E23" s="6" t="s">
        <v>33</v>
      </c>
      <c r="F23" s="6">
        <v>0.84</v>
      </c>
      <c r="G23" s="115">
        <f>(D23*F23)</f>
        <v>6.72</v>
      </c>
    </row>
    <row r="24" spans="1:7" ht="23.25" customHeight="1" x14ac:dyDescent="0.25">
      <c r="A24" s="61"/>
      <c r="B24" s="61"/>
      <c r="C24" s="6" t="s">
        <v>31</v>
      </c>
      <c r="D24" s="6">
        <v>2</v>
      </c>
      <c r="E24" s="6" t="s">
        <v>32</v>
      </c>
      <c r="F24" s="6">
        <v>1</v>
      </c>
      <c r="G24" s="115">
        <f t="shared" ref="G24" si="2">(D24*F24)</f>
        <v>2</v>
      </c>
    </row>
    <row r="25" spans="1:7" ht="23.25" customHeight="1" x14ac:dyDescent="0.25">
      <c r="A25" s="61"/>
      <c r="B25" s="61"/>
      <c r="C25" s="12" t="s">
        <v>74</v>
      </c>
      <c r="D25" s="12">
        <v>1</v>
      </c>
      <c r="E25" s="12" t="s">
        <v>75</v>
      </c>
      <c r="F25" s="12">
        <v>2</v>
      </c>
      <c r="G25" s="115">
        <f>(D25*F25)</f>
        <v>2</v>
      </c>
    </row>
    <row r="26" spans="1:7" ht="23.25" customHeight="1" x14ac:dyDescent="0.25">
      <c r="A26" s="61"/>
      <c r="B26" s="61"/>
      <c r="C26" s="17" t="s">
        <v>121</v>
      </c>
      <c r="D26" s="17">
        <v>1</v>
      </c>
      <c r="E26" s="17" t="s">
        <v>120</v>
      </c>
      <c r="F26" s="18">
        <v>173.08</v>
      </c>
      <c r="G26" s="115">
        <f t="shared" ref="G26" si="3">(D26*F26)</f>
        <v>173.08</v>
      </c>
    </row>
    <row r="27" spans="1:7" ht="23.25" customHeight="1" x14ac:dyDescent="0.25">
      <c r="A27" s="61"/>
      <c r="B27" s="61"/>
      <c r="C27" s="13" t="s">
        <v>78</v>
      </c>
      <c r="D27" s="13">
        <v>1</v>
      </c>
      <c r="E27" s="13" t="s">
        <v>77</v>
      </c>
      <c r="F27" s="13">
        <v>0</v>
      </c>
      <c r="G27" s="115">
        <f>(D27*F27)</f>
        <v>0</v>
      </c>
    </row>
    <row r="28" spans="1:7" ht="23.25" customHeight="1" x14ac:dyDescent="0.25">
      <c r="A28" s="61"/>
      <c r="B28" s="61"/>
      <c r="C28" s="62" t="s">
        <v>11</v>
      </c>
      <c r="D28" s="63"/>
      <c r="E28" s="63"/>
      <c r="F28" s="64"/>
      <c r="G28" s="113">
        <f>SUM(G22:G27)</f>
        <v>188.12</v>
      </c>
    </row>
    <row r="29" spans="1:7" ht="23.25" customHeight="1" x14ac:dyDescent="0.25">
      <c r="A29" s="61" t="s">
        <v>23</v>
      </c>
      <c r="B29" s="61">
        <v>4</v>
      </c>
      <c r="C29" s="6" t="s">
        <v>29</v>
      </c>
      <c r="D29" s="6">
        <v>8</v>
      </c>
      <c r="E29" s="6" t="s">
        <v>34</v>
      </c>
      <c r="F29" s="6">
        <v>0.54</v>
      </c>
      <c r="G29" s="115">
        <f t="shared" ref="G29:G34" si="4">(D29*F29)</f>
        <v>4.32</v>
      </c>
    </row>
    <row r="30" spans="1:7" ht="23.25" customHeight="1" x14ac:dyDescent="0.25">
      <c r="A30" s="61"/>
      <c r="B30" s="61"/>
      <c r="C30" s="6" t="s">
        <v>30</v>
      </c>
      <c r="D30" s="6">
        <v>8</v>
      </c>
      <c r="E30" s="6" t="s">
        <v>33</v>
      </c>
      <c r="F30" s="6">
        <v>0.84</v>
      </c>
      <c r="G30" s="115">
        <f t="shared" si="4"/>
        <v>6.72</v>
      </c>
    </row>
    <row r="31" spans="1:7" ht="23.25" customHeight="1" x14ac:dyDescent="0.25">
      <c r="A31" s="61"/>
      <c r="B31" s="61"/>
      <c r="C31" s="6" t="s">
        <v>31</v>
      </c>
      <c r="D31" s="6">
        <v>2</v>
      </c>
      <c r="E31" s="6" t="s">
        <v>32</v>
      </c>
      <c r="F31" s="6">
        <v>1</v>
      </c>
      <c r="G31" s="115">
        <f t="shared" si="4"/>
        <v>2</v>
      </c>
    </row>
    <row r="32" spans="1:7" ht="23.25" customHeight="1" x14ac:dyDescent="0.25">
      <c r="A32" s="61"/>
      <c r="B32" s="61"/>
      <c r="C32" s="12" t="s">
        <v>74</v>
      </c>
      <c r="D32" s="12">
        <v>1</v>
      </c>
      <c r="E32" s="12" t="s">
        <v>75</v>
      </c>
      <c r="F32" s="12">
        <v>2</v>
      </c>
      <c r="G32" s="115">
        <f t="shared" si="4"/>
        <v>2</v>
      </c>
    </row>
    <row r="33" spans="1:7" ht="23.25" customHeight="1" x14ac:dyDescent="0.25">
      <c r="A33" s="61"/>
      <c r="B33" s="61"/>
      <c r="C33" s="17" t="s">
        <v>121</v>
      </c>
      <c r="D33" s="17">
        <v>1</v>
      </c>
      <c r="E33" s="17" t="s">
        <v>120</v>
      </c>
      <c r="F33" s="18">
        <v>173.08</v>
      </c>
      <c r="G33" s="115">
        <f t="shared" si="4"/>
        <v>173.08</v>
      </c>
    </row>
    <row r="34" spans="1:7" ht="23.25" customHeight="1" x14ac:dyDescent="0.25">
      <c r="A34" s="61"/>
      <c r="B34" s="61"/>
      <c r="C34" s="13" t="s">
        <v>79</v>
      </c>
      <c r="D34" s="13">
        <v>1</v>
      </c>
      <c r="E34" s="13" t="s">
        <v>77</v>
      </c>
      <c r="F34" s="13">
        <v>0</v>
      </c>
      <c r="G34" s="115">
        <f t="shared" si="4"/>
        <v>0</v>
      </c>
    </row>
    <row r="35" spans="1:7" ht="23.25" customHeight="1" x14ac:dyDescent="0.25">
      <c r="A35" s="61"/>
      <c r="B35" s="61" t="s">
        <v>8</v>
      </c>
      <c r="C35" s="62" t="s">
        <v>11</v>
      </c>
      <c r="D35" s="63"/>
      <c r="E35" s="63"/>
      <c r="F35" s="64"/>
      <c r="G35" s="113">
        <f>SUM(G29:G34)</f>
        <v>188.12</v>
      </c>
    </row>
    <row r="36" spans="1:7" ht="22.5" customHeight="1" x14ac:dyDescent="0.25">
      <c r="A36" s="61" t="s">
        <v>24</v>
      </c>
      <c r="B36" s="61">
        <v>5</v>
      </c>
      <c r="C36" s="6" t="s">
        <v>29</v>
      </c>
      <c r="D36" s="6">
        <v>8</v>
      </c>
      <c r="E36" s="6" t="s">
        <v>34</v>
      </c>
      <c r="F36" s="6">
        <v>0.54</v>
      </c>
      <c r="G36" s="115">
        <f t="shared" ref="G36:G41" si="5">(D36*F36)</f>
        <v>4.32</v>
      </c>
    </row>
    <row r="37" spans="1:7" ht="22.5" customHeight="1" x14ac:dyDescent="0.25">
      <c r="A37" s="61"/>
      <c r="B37" s="61"/>
      <c r="C37" s="6" t="s">
        <v>30</v>
      </c>
      <c r="D37" s="6">
        <v>8</v>
      </c>
      <c r="E37" s="6" t="s">
        <v>33</v>
      </c>
      <c r="F37" s="6">
        <v>0.84</v>
      </c>
      <c r="G37" s="115">
        <f t="shared" si="5"/>
        <v>6.72</v>
      </c>
    </row>
    <row r="38" spans="1:7" ht="21" customHeight="1" x14ac:dyDescent="0.25">
      <c r="A38" s="61"/>
      <c r="B38" s="61"/>
      <c r="C38" s="6" t="s">
        <v>31</v>
      </c>
      <c r="D38" s="6">
        <v>2</v>
      </c>
      <c r="E38" s="6" t="s">
        <v>32</v>
      </c>
      <c r="F38" s="6">
        <v>1</v>
      </c>
      <c r="G38" s="115">
        <f t="shared" si="5"/>
        <v>2</v>
      </c>
    </row>
    <row r="39" spans="1:7" ht="21" customHeight="1" x14ac:dyDescent="0.25">
      <c r="A39" s="61"/>
      <c r="B39" s="61"/>
      <c r="C39" s="12" t="s">
        <v>74</v>
      </c>
      <c r="D39" s="12">
        <v>1</v>
      </c>
      <c r="E39" s="12" t="s">
        <v>75</v>
      </c>
      <c r="F39" s="12">
        <v>2</v>
      </c>
      <c r="G39" s="115">
        <f t="shared" si="5"/>
        <v>2</v>
      </c>
    </row>
    <row r="40" spans="1:7" ht="21" customHeight="1" x14ac:dyDescent="0.25">
      <c r="A40" s="61"/>
      <c r="B40" s="61"/>
      <c r="C40" s="17" t="s">
        <v>121</v>
      </c>
      <c r="D40" s="17">
        <v>1</v>
      </c>
      <c r="E40" s="17" t="s">
        <v>120</v>
      </c>
      <c r="F40" s="18">
        <v>173.08</v>
      </c>
      <c r="G40" s="115">
        <f t="shared" si="5"/>
        <v>173.08</v>
      </c>
    </row>
    <row r="41" spans="1:7" ht="21" customHeight="1" x14ac:dyDescent="0.25">
      <c r="A41" s="61"/>
      <c r="B41" s="61"/>
      <c r="C41" s="13" t="s">
        <v>79</v>
      </c>
      <c r="D41" s="13">
        <v>1</v>
      </c>
      <c r="E41" s="13" t="s">
        <v>77</v>
      </c>
      <c r="F41" s="13">
        <v>0</v>
      </c>
      <c r="G41" s="115">
        <f t="shared" si="5"/>
        <v>0</v>
      </c>
    </row>
    <row r="42" spans="1:7" ht="24.75" customHeight="1" x14ac:dyDescent="0.25">
      <c r="A42" s="61"/>
      <c r="B42" s="61" t="s">
        <v>8</v>
      </c>
      <c r="C42" s="62" t="s">
        <v>11</v>
      </c>
      <c r="D42" s="63"/>
      <c r="E42" s="63"/>
      <c r="F42" s="64"/>
      <c r="G42" s="113">
        <f>SUM(G36:G41)</f>
        <v>188.12</v>
      </c>
    </row>
    <row r="43" spans="1:7" ht="20.25" customHeight="1" x14ac:dyDescent="0.25">
      <c r="A43" s="5"/>
      <c r="B43" s="5" t="s">
        <v>8</v>
      </c>
      <c r="C43" s="4" t="s">
        <v>17</v>
      </c>
      <c r="D43" s="69" t="s">
        <v>18</v>
      </c>
      <c r="E43" s="70"/>
      <c r="F43" s="71"/>
      <c r="G43" s="116"/>
    </row>
    <row r="44" spans="1:7" ht="19.5" customHeight="1" x14ac:dyDescent="0.25">
      <c r="A44" s="1"/>
      <c r="B44" s="1" t="s">
        <v>8</v>
      </c>
      <c r="C44" s="1" t="s">
        <v>9</v>
      </c>
      <c r="D44" s="69" t="s">
        <v>18</v>
      </c>
      <c r="E44" s="70"/>
      <c r="F44" s="71"/>
      <c r="G44" s="116"/>
    </row>
    <row r="45" spans="1:7" ht="18" customHeight="1" x14ac:dyDescent="0.25">
      <c r="B45" s="66" t="s">
        <v>12</v>
      </c>
      <c r="C45" s="67"/>
      <c r="D45" s="67"/>
      <c r="E45" s="67"/>
      <c r="F45" s="68"/>
      <c r="G45" s="114">
        <f>SUM(G14,G21,G28,G35,G42)</f>
        <v>1087.44</v>
      </c>
    </row>
  </sheetData>
  <mergeCells count="23">
    <mergeCell ref="B45:F45"/>
    <mergeCell ref="D44:F44"/>
    <mergeCell ref="D43:F43"/>
    <mergeCell ref="D1:G1"/>
    <mergeCell ref="D2:G2"/>
    <mergeCell ref="D3:G3"/>
    <mergeCell ref="D4:G4"/>
    <mergeCell ref="D5:G5"/>
    <mergeCell ref="A8:A14"/>
    <mergeCell ref="B8:B14"/>
    <mergeCell ref="C14:F14"/>
    <mergeCell ref="A15:A21"/>
    <mergeCell ref="B15:B21"/>
    <mergeCell ref="C21:F21"/>
    <mergeCell ref="A36:A42"/>
    <mergeCell ref="B36:B42"/>
    <mergeCell ref="C42:F42"/>
    <mergeCell ref="A22:A28"/>
    <mergeCell ref="B22:B28"/>
    <mergeCell ref="C28:F28"/>
    <mergeCell ref="A29:A35"/>
    <mergeCell ref="B29:B35"/>
    <mergeCell ref="C35:F35"/>
  </mergeCells>
  <pageMargins left="0.70866141732283472" right="0.70866141732283472" top="0.74803149606299213" bottom="0.74803149606299213" header="0.31496062992125984" footer="0.31496062992125984"/>
  <pageSetup scale="71" orientation="portrait" horizontalDpi="1200" verticalDpi="1200" r:id="rId1"/>
  <headerFooter>
    <oddHeader>&amp;R&amp;G</oddHeader>
    <oddFooter>&amp;C© Permitida su reproducción citando a su autor: Pablo Lledó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view="pageLayout" zoomScaleNormal="80" workbookViewId="0">
      <selection activeCell="A26" sqref="A26:F26"/>
    </sheetView>
  </sheetViews>
  <sheetFormatPr baseColWidth="10" defaultRowHeight="15" x14ac:dyDescent="0.25"/>
  <cols>
    <col min="1" max="1" width="26.7109375" customWidth="1"/>
    <col min="2" max="2" width="11.28515625" customWidth="1"/>
    <col min="3" max="3" width="14.140625" customWidth="1"/>
    <col min="4" max="4" width="14.42578125" customWidth="1"/>
    <col min="5" max="5" width="11.85546875" bestFit="1" customWidth="1"/>
  </cols>
  <sheetData>
    <row r="1" spans="1:7" ht="27.75" customHeight="1" x14ac:dyDescent="0.25">
      <c r="A1" s="20" t="s">
        <v>0</v>
      </c>
      <c r="B1" s="20"/>
      <c r="C1" s="88" t="s">
        <v>117</v>
      </c>
      <c r="D1" s="88"/>
      <c r="E1" s="88"/>
      <c r="F1" s="88"/>
    </row>
    <row r="2" spans="1:7" x14ac:dyDescent="0.25">
      <c r="A2" s="20" t="s">
        <v>1</v>
      </c>
      <c r="B2" s="20"/>
      <c r="C2" s="72" t="s">
        <v>20</v>
      </c>
      <c r="D2" s="72"/>
      <c r="E2" s="72"/>
      <c r="F2" s="72"/>
    </row>
    <row r="3" spans="1:7" x14ac:dyDescent="0.25">
      <c r="A3" s="20" t="s">
        <v>2</v>
      </c>
      <c r="B3" s="20"/>
      <c r="C3" s="72" t="s">
        <v>72</v>
      </c>
      <c r="D3" s="72"/>
      <c r="E3" s="72"/>
      <c r="F3" s="72"/>
    </row>
    <row r="4" spans="1:7" x14ac:dyDescent="0.25">
      <c r="A4" s="20" t="s">
        <v>13</v>
      </c>
      <c r="B4" s="20"/>
      <c r="C4" s="72" t="s">
        <v>73</v>
      </c>
      <c r="D4" s="72"/>
      <c r="E4" s="72"/>
      <c r="F4" s="72"/>
    </row>
    <row r="5" spans="1:7" x14ac:dyDescent="0.25">
      <c r="A5" s="20" t="s">
        <v>14</v>
      </c>
      <c r="B5" s="20"/>
      <c r="C5" s="72" t="s">
        <v>86</v>
      </c>
      <c r="D5" s="72"/>
      <c r="E5" s="72"/>
      <c r="F5" s="72"/>
    </row>
    <row r="6" spans="1:7" x14ac:dyDescent="0.25">
      <c r="A6" s="21"/>
      <c r="B6" s="21"/>
      <c r="C6" s="21"/>
      <c r="D6" s="21"/>
      <c r="E6" s="21"/>
      <c r="F6" s="22"/>
      <c r="G6" s="22"/>
    </row>
    <row r="7" spans="1:7" x14ac:dyDescent="0.25">
      <c r="A7" s="87" t="s">
        <v>116</v>
      </c>
      <c r="B7" s="87"/>
      <c r="C7" s="87"/>
      <c r="D7" s="87"/>
      <c r="E7" s="87"/>
      <c r="F7" s="87"/>
      <c r="G7" s="22"/>
    </row>
    <row r="8" spans="1:7" ht="43.5" customHeight="1" x14ac:dyDescent="0.25">
      <c r="A8" s="59" t="s">
        <v>92</v>
      </c>
      <c r="B8" s="58" t="s">
        <v>115</v>
      </c>
      <c r="C8" s="57" t="s">
        <v>114</v>
      </c>
      <c r="D8" s="57" t="s">
        <v>113</v>
      </c>
      <c r="E8" s="98" t="s">
        <v>91</v>
      </c>
      <c r="F8" s="99"/>
    </row>
    <row r="9" spans="1:7" ht="57.75" customHeight="1" x14ac:dyDescent="0.25">
      <c r="A9" s="56" t="s">
        <v>118</v>
      </c>
      <c r="B9" s="55">
        <v>5000</v>
      </c>
      <c r="C9" s="60">
        <f>B9*0.3/12</f>
        <v>125</v>
      </c>
      <c r="D9" s="52">
        <v>16</v>
      </c>
      <c r="E9" s="100">
        <f>(C9)*(D9-1)</f>
        <v>1875</v>
      </c>
      <c r="F9" s="101"/>
    </row>
    <row r="10" spans="1:7" ht="36.75" customHeight="1" x14ac:dyDescent="0.25">
      <c r="A10" s="54" t="s">
        <v>119</v>
      </c>
      <c r="B10" s="53">
        <v>13000</v>
      </c>
      <c r="C10" s="60">
        <f>B10*0.3/12</f>
        <v>325</v>
      </c>
      <c r="D10" s="52">
        <v>16</v>
      </c>
      <c r="E10" s="100">
        <f>(C10)*(D10-1)</f>
        <v>4875</v>
      </c>
      <c r="F10" s="101"/>
    </row>
    <row r="11" spans="1:7" ht="32.25" customHeight="1" x14ac:dyDescent="0.25">
      <c r="A11" s="1"/>
      <c r="B11" s="1"/>
      <c r="C11" s="1"/>
      <c r="D11" s="28" t="s">
        <v>112</v>
      </c>
      <c r="E11" s="102">
        <f>SUM(E9:F10)</f>
        <v>6750</v>
      </c>
      <c r="F11" s="103"/>
    </row>
    <row r="12" spans="1:7" ht="15.75" customHeight="1" x14ac:dyDescent="0.25">
      <c r="A12" s="69"/>
      <c r="B12" s="70"/>
      <c r="C12" s="70"/>
      <c r="D12" s="70"/>
      <c r="E12" s="70"/>
      <c r="F12" s="71"/>
    </row>
    <row r="13" spans="1:7" ht="32.25" customHeight="1" x14ac:dyDescent="0.25">
      <c r="A13" s="94" t="s">
        <v>111</v>
      </c>
      <c r="B13" s="95"/>
      <c r="C13" s="95"/>
      <c r="D13" s="95"/>
      <c r="E13" s="95"/>
      <c r="F13" s="96"/>
    </row>
    <row r="14" spans="1:7" x14ac:dyDescent="0.25">
      <c r="A14" s="90" t="s">
        <v>110</v>
      </c>
      <c r="B14" s="97"/>
      <c r="C14" s="97"/>
      <c r="D14" s="91"/>
      <c r="E14" s="93">
        <f>E11/39</f>
        <v>173.07692307692307</v>
      </c>
      <c r="F14" s="93"/>
    </row>
    <row r="15" spans="1:7" x14ac:dyDescent="0.25">
      <c r="A15" s="104"/>
      <c r="B15" s="105"/>
      <c r="C15" s="105"/>
      <c r="D15" s="105"/>
      <c r="E15" s="105"/>
      <c r="F15" s="106"/>
    </row>
    <row r="16" spans="1:7" x14ac:dyDescent="0.25">
      <c r="A16" s="94" t="s">
        <v>109</v>
      </c>
      <c r="B16" s="95"/>
      <c r="C16" s="95"/>
      <c r="D16" s="95"/>
      <c r="E16" s="95"/>
      <c r="F16" s="96"/>
    </row>
    <row r="17" spans="1:7" x14ac:dyDescent="0.25">
      <c r="A17" s="94"/>
      <c r="B17" s="95"/>
      <c r="C17" s="95"/>
      <c r="D17" s="86" t="s">
        <v>91</v>
      </c>
      <c r="E17" s="86"/>
      <c r="F17" s="51"/>
    </row>
    <row r="18" spans="1:7" x14ac:dyDescent="0.25">
      <c r="A18" s="69" t="s">
        <v>87</v>
      </c>
      <c r="B18" s="70"/>
      <c r="C18" s="71"/>
      <c r="D18" s="107">
        <v>4424.2700000000004</v>
      </c>
      <c r="E18" s="108"/>
      <c r="F18" s="50"/>
      <c r="G18" s="22"/>
    </row>
    <row r="19" spans="1:7" x14ac:dyDescent="0.25">
      <c r="A19" s="69" t="s">
        <v>108</v>
      </c>
      <c r="B19" s="70"/>
      <c r="C19" s="71"/>
      <c r="D19" s="107">
        <v>16455.87</v>
      </c>
      <c r="E19" s="108"/>
      <c r="F19" s="49"/>
      <c r="G19" s="22"/>
    </row>
    <row r="20" spans="1:7" x14ac:dyDescent="0.25">
      <c r="A20" s="69" t="s">
        <v>107</v>
      </c>
      <c r="B20" s="70"/>
      <c r="C20" s="71"/>
      <c r="D20" s="107">
        <v>1094.44</v>
      </c>
      <c r="E20" s="108"/>
      <c r="F20" s="49"/>
      <c r="G20" s="22"/>
    </row>
    <row r="21" spans="1:7" x14ac:dyDescent="0.25">
      <c r="A21" s="78" t="s">
        <v>12</v>
      </c>
      <c r="B21" s="78"/>
      <c r="C21" s="78"/>
      <c r="D21" s="112">
        <f>SUM(D18:E20)</f>
        <v>21974.579999999998</v>
      </c>
      <c r="E21" s="72"/>
      <c r="F21" s="49"/>
      <c r="G21" s="22"/>
    </row>
    <row r="22" spans="1:7" x14ac:dyDescent="0.25">
      <c r="A22" s="89"/>
      <c r="B22" s="89"/>
      <c r="C22" s="89"/>
      <c r="D22" s="89"/>
      <c r="E22" s="89"/>
      <c r="F22" s="47"/>
      <c r="G22" s="22"/>
    </row>
    <row r="23" spans="1:7" x14ac:dyDescent="0.25">
      <c r="A23" s="89"/>
      <c r="B23" s="89"/>
      <c r="C23" s="89"/>
      <c r="D23" s="109"/>
      <c r="E23" s="109"/>
      <c r="F23" s="47"/>
      <c r="G23" s="36"/>
    </row>
    <row r="24" spans="1:7" x14ac:dyDescent="0.25">
      <c r="A24" s="89"/>
      <c r="B24" s="89"/>
      <c r="C24" s="89"/>
      <c r="D24" s="89"/>
      <c r="E24" s="89"/>
      <c r="F24" s="48"/>
      <c r="G24" s="36"/>
    </row>
    <row r="25" spans="1:7" x14ac:dyDescent="0.25">
      <c r="A25" s="111"/>
      <c r="B25" s="111"/>
      <c r="C25" s="111"/>
      <c r="D25" s="110"/>
      <c r="E25" s="111"/>
      <c r="F25" s="46"/>
      <c r="G25" s="36"/>
    </row>
    <row r="26" spans="1:7" x14ac:dyDescent="0.25">
      <c r="A26" s="89"/>
      <c r="B26" s="89"/>
      <c r="C26" s="89"/>
      <c r="D26" s="89"/>
      <c r="E26" s="89"/>
      <c r="F26" s="89"/>
      <c r="G26" s="36"/>
    </row>
    <row r="27" spans="1:7" x14ac:dyDescent="0.25">
      <c r="A27" s="21"/>
      <c r="B27" s="21"/>
      <c r="C27" s="21"/>
      <c r="D27" s="21"/>
      <c r="E27" s="47"/>
      <c r="F27" s="47"/>
      <c r="G27" s="36"/>
    </row>
    <row r="28" spans="1:7" x14ac:dyDescent="0.25">
      <c r="A28" s="21"/>
      <c r="B28" s="21"/>
      <c r="C28" s="21"/>
      <c r="D28" s="21"/>
      <c r="E28" s="47"/>
      <c r="F28" s="47"/>
      <c r="G28" s="36"/>
    </row>
    <row r="29" spans="1:7" x14ac:dyDescent="0.25">
      <c r="A29" s="21"/>
      <c r="B29" s="21"/>
      <c r="C29" s="21"/>
      <c r="D29" s="21"/>
      <c r="E29" s="47"/>
      <c r="F29" s="47"/>
      <c r="G29" s="36"/>
    </row>
    <row r="30" spans="1:7" ht="15.75" x14ac:dyDescent="0.25">
      <c r="A30" s="21"/>
      <c r="B30" s="21"/>
      <c r="C30" s="21"/>
      <c r="D30" s="39"/>
      <c r="E30" s="47"/>
      <c r="F30" s="47"/>
      <c r="G30" s="35"/>
    </row>
    <row r="31" spans="1:7" ht="15.75" x14ac:dyDescent="0.25">
      <c r="A31" s="21"/>
      <c r="B31" s="21"/>
      <c r="C31" s="21"/>
      <c r="D31" s="39"/>
      <c r="E31" s="47"/>
      <c r="F31" s="47"/>
    </row>
    <row r="32" spans="1:7" ht="15.75" x14ac:dyDescent="0.25">
      <c r="A32" s="21"/>
      <c r="B32" s="21"/>
      <c r="C32" s="21"/>
      <c r="D32" s="39"/>
      <c r="E32" s="47"/>
      <c r="F32" s="47"/>
      <c r="G32" s="35"/>
    </row>
    <row r="33" spans="1:11" x14ac:dyDescent="0.25">
      <c r="A33" s="21"/>
      <c r="B33" s="21"/>
      <c r="C33" s="21"/>
      <c r="D33" s="21"/>
      <c r="E33" s="47"/>
      <c r="F33" s="47"/>
      <c r="J33" s="38"/>
      <c r="K33" s="37"/>
    </row>
    <row r="34" spans="1:11" x14ac:dyDescent="0.25">
      <c r="A34" s="34"/>
      <c r="B34" s="34"/>
      <c r="C34" s="47"/>
      <c r="D34" s="47"/>
      <c r="E34" s="46"/>
      <c r="F34" s="46"/>
      <c r="J34" s="38"/>
      <c r="K34" s="37"/>
    </row>
    <row r="35" spans="1:11" x14ac:dyDescent="0.25">
      <c r="A35" s="21"/>
      <c r="B35" s="21"/>
      <c r="C35" s="45"/>
      <c r="D35" s="45"/>
      <c r="E35" s="44"/>
      <c r="F35" s="44"/>
    </row>
    <row r="41" spans="1:11" x14ac:dyDescent="0.25">
      <c r="A41" s="34"/>
      <c r="B41" s="34"/>
      <c r="C41" s="33"/>
    </row>
    <row r="42" spans="1:11" x14ac:dyDescent="0.25">
      <c r="A42" s="34"/>
      <c r="B42" s="34"/>
      <c r="C42" s="33"/>
      <c r="D42" s="21"/>
      <c r="E42" s="33"/>
    </row>
    <row r="43" spans="1:11" x14ac:dyDescent="0.25">
      <c r="A43" s="30"/>
      <c r="B43" s="30"/>
      <c r="C43" s="32"/>
      <c r="E43" s="32"/>
    </row>
    <row r="46" spans="1:11" x14ac:dyDescent="0.25">
      <c r="A46" s="31"/>
      <c r="B46" s="31"/>
      <c r="C46" s="31"/>
      <c r="D46" s="31"/>
      <c r="E46" s="31"/>
    </row>
    <row r="47" spans="1:11" ht="14.25" customHeight="1" x14ac:dyDescent="0.25">
      <c r="A47" s="31"/>
      <c r="B47" s="31"/>
      <c r="C47" s="31"/>
      <c r="D47" s="31"/>
      <c r="E47" s="31"/>
    </row>
    <row r="48" spans="1:11" x14ac:dyDescent="0.25">
      <c r="A48" s="31"/>
      <c r="B48" s="31"/>
      <c r="C48" s="31"/>
      <c r="D48" s="31"/>
      <c r="E48" s="31"/>
    </row>
    <row r="49" spans="1:5" x14ac:dyDescent="0.25">
      <c r="A49" s="31"/>
      <c r="B49" s="31"/>
      <c r="C49" s="31"/>
      <c r="D49" s="31"/>
      <c r="E49" s="31"/>
    </row>
    <row r="50" spans="1:5" x14ac:dyDescent="0.25">
      <c r="A50" s="30"/>
      <c r="B50" s="30"/>
    </row>
  </sheetData>
  <mergeCells count="35">
    <mergeCell ref="D25:E25"/>
    <mergeCell ref="A26:F26"/>
    <mergeCell ref="A21:C21"/>
    <mergeCell ref="D21:E21"/>
    <mergeCell ref="A20:C20"/>
    <mergeCell ref="D20:E20"/>
    <mergeCell ref="A23:C23"/>
    <mergeCell ref="A22:C22"/>
    <mergeCell ref="A25:C25"/>
    <mergeCell ref="A24:C24"/>
    <mergeCell ref="D24:E24"/>
    <mergeCell ref="A17:C17"/>
    <mergeCell ref="D17:E17"/>
    <mergeCell ref="D18:E18"/>
    <mergeCell ref="D19:E19"/>
    <mergeCell ref="D23:E23"/>
    <mergeCell ref="D22:E22"/>
    <mergeCell ref="C1:F1"/>
    <mergeCell ref="C2:F2"/>
    <mergeCell ref="C3:F3"/>
    <mergeCell ref="C4:F4"/>
    <mergeCell ref="C5:F5"/>
    <mergeCell ref="A7:F7"/>
    <mergeCell ref="A15:F15"/>
    <mergeCell ref="A16:F16"/>
    <mergeCell ref="A18:C18"/>
    <mergeCell ref="A19:C19"/>
    <mergeCell ref="E14:F14"/>
    <mergeCell ref="A12:F12"/>
    <mergeCell ref="A13:F13"/>
    <mergeCell ref="A14:D14"/>
    <mergeCell ref="E8:F8"/>
    <mergeCell ref="E9:F9"/>
    <mergeCell ref="E10:F10"/>
    <mergeCell ref="E11:F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2:G33"/>
  <sheetViews>
    <sheetView topLeftCell="A7" zoomScale="80" zoomScaleNormal="80" workbookViewId="0">
      <selection activeCell="I25" sqref="I25"/>
    </sheetView>
  </sheetViews>
  <sheetFormatPr baseColWidth="10" defaultColWidth="9.140625" defaultRowHeight="15" x14ac:dyDescent="0.25"/>
  <cols>
    <col min="1" max="1" width="5.28515625" bestFit="1" customWidth="1"/>
    <col min="2" max="2" width="7.85546875" customWidth="1"/>
    <col min="3" max="3" width="34.28515625" bestFit="1" customWidth="1"/>
    <col min="4" max="4" width="8.85546875" bestFit="1" customWidth="1"/>
    <col min="5" max="5" width="20.140625" customWidth="1"/>
    <col min="6" max="6" width="11.140625" bestFit="1" customWidth="1"/>
    <col min="7" max="7" width="28.7109375" customWidth="1"/>
  </cols>
  <sheetData>
    <row r="2" spans="1:7" ht="24.75" customHeight="1" x14ac:dyDescent="0.25">
      <c r="A2" s="3" t="s">
        <v>15</v>
      </c>
      <c r="B2" s="3" t="s">
        <v>10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7" ht="23.25" customHeight="1" x14ac:dyDescent="0.25">
      <c r="A3" s="61" t="s">
        <v>25</v>
      </c>
      <c r="B3" s="61">
        <v>1</v>
      </c>
      <c r="C3" s="6" t="s">
        <v>29</v>
      </c>
      <c r="D3" s="6">
        <v>8</v>
      </c>
      <c r="E3" s="6" t="s">
        <v>34</v>
      </c>
      <c r="F3" s="6">
        <v>0.54</v>
      </c>
      <c r="G3" s="115">
        <f t="shared" ref="G3:G8" si="0">(D3*F3)</f>
        <v>4.32</v>
      </c>
    </row>
    <row r="4" spans="1:7" ht="23.25" customHeight="1" x14ac:dyDescent="0.25">
      <c r="A4" s="61"/>
      <c r="B4" s="61"/>
      <c r="C4" s="6" t="s">
        <v>30</v>
      </c>
      <c r="D4" s="6">
        <v>8</v>
      </c>
      <c r="E4" s="6" t="s">
        <v>33</v>
      </c>
      <c r="F4" s="6">
        <v>0.84</v>
      </c>
      <c r="G4" s="115">
        <f t="shared" si="0"/>
        <v>6.72</v>
      </c>
    </row>
    <row r="5" spans="1:7" ht="23.25" customHeight="1" x14ac:dyDescent="0.25">
      <c r="A5" s="61"/>
      <c r="B5" s="61"/>
      <c r="C5" s="6" t="s">
        <v>31</v>
      </c>
      <c r="D5" s="6">
        <v>5</v>
      </c>
      <c r="E5" s="6" t="s">
        <v>32</v>
      </c>
      <c r="F5" s="6">
        <v>1</v>
      </c>
      <c r="G5" s="115">
        <f t="shared" si="0"/>
        <v>5</v>
      </c>
    </row>
    <row r="6" spans="1:7" ht="23.25" customHeight="1" x14ac:dyDescent="0.25">
      <c r="A6" s="61"/>
      <c r="B6" s="61"/>
      <c r="C6" s="12" t="s">
        <v>74</v>
      </c>
      <c r="D6" s="12">
        <v>1</v>
      </c>
      <c r="E6" s="12" t="s">
        <v>75</v>
      </c>
      <c r="F6" s="12">
        <v>2</v>
      </c>
      <c r="G6" s="115">
        <f t="shared" si="0"/>
        <v>2</v>
      </c>
    </row>
    <row r="7" spans="1:7" ht="23.25" customHeight="1" x14ac:dyDescent="0.25">
      <c r="A7" s="61"/>
      <c r="B7" s="61"/>
      <c r="C7" s="17" t="s">
        <v>121</v>
      </c>
      <c r="D7" s="17">
        <v>1</v>
      </c>
      <c r="E7" s="17" t="s">
        <v>120</v>
      </c>
      <c r="F7" s="18">
        <v>173.08</v>
      </c>
      <c r="G7" s="115">
        <f t="shared" si="0"/>
        <v>173.08</v>
      </c>
    </row>
    <row r="8" spans="1:7" ht="23.25" customHeight="1" x14ac:dyDescent="0.25">
      <c r="A8" s="61"/>
      <c r="B8" s="61"/>
      <c r="C8" s="17" t="s">
        <v>76</v>
      </c>
      <c r="D8" s="17">
        <v>1</v>
      </c>
      <c r="E8" s="17" t="s">
        <v>77</v>
      </c>
      <c r="F8" s="17">
        <v>71.42</v>
      </c>
      <c r="G8" s="115">
        <f t="shared" si="0"/>
        <v>71.42</v>
      </c>
    </row>
    <row r="9" spans="1:7" ht="23.25" customHeight="1" x14ac:dyDescent="0.25">
      <c r="A9" s="61"/>
      <c r="B9" s="61"/>
      <c r="C9" s="62" t="s">
        <v>11</v>
      </c>
      <c r="D9" s="63"/>
      <c r="E9" s="63"/>
      <c r="F9" s="64"/>
      <c r="G9" s="113">
        <f>SUM(G3:G8)</f>
        <v>262.54000000000002</v>
      </c>
    </row>
    <row r="10" spans="1:7" ht="23.25" customHeight="1" x14ac:dyDescent="0.25">
      <c r="A10" s="61" t="s">
        <v>26</v>
      </c>
      <c r="B10" s="61">
        <v>2</v>
      </c>
      <c r="C10" s="6" t="s">
        <v>29</v>
      </c>
      <c r="D10" s="6">
        <v>8</v>
      </c>
      <c r="E10" s="6" t="s">
        <v>34</v>
      </c>
      <c r="F10" s="6">
        <v>0.54</v>
      </c>
      <c r="G10" s="115">
        <f t="shared" ref="G10:G15" si="1">(D10*F10)</f>
        <v>4.32</v>
      </c>
    </row>
    <row r="11" spans="1:7" ht="23.25" customHeight="1" x14ac:dyDescent="0.25">
      <c r="A11" s="61"/>
      <c r="B11" s="61"/>
      <c r="C11" s="6" t="s">
        <v>30</v>
      </c>
      <c r="D11" s="6">
        <v>8</v>
      </c>
      <c r="E11" s="6" t="s">
        <v>33</v>
      </c>
      <c r="F11" s="6">
        <v>0.84</v>
      </c>
      <c r="G11" s="115">
        <f t="shared" si="1"/>
        <v>6.72</v>
      </c>
    </row>
    <row r="12" spans="1:7" ht="23.25" customHeight="1" x14ac:dyDescent="0.25">
      <c r="A12" s="61"/>
      <c r="B12" s="61"/>
      <c r="C12" s="6" t="s">
        <v>31</v>
      </c>
      <c r="D12" s="6">
        <v>2</v>
      </c>
      <c r="E12" s="6" t="s">
        <v>32</v>
      </c>
      <c r="F12" s="6">
        <v>1</v>
      </c>
      <c r="G12" s="115">
        <f t="shared" si="1"/>
        <v>2</v>
      </c>
    </row>
    <row r="13" spans="1:7" ht="23.25" customHeight="1" x14ac:dyDescent="0.25">
      <c r="A13" s="61"/>
      <c r="B13" s="61"/>
      <c r="C13" s="12" t="s">
        <v>74</v>
      </c>
      <c r="D13" s="12">
        <v>1</v>
      </c>
      <c r="E13" s="12" t="s">
        <v>75</v>
      </c>
      <c r="F13" s="12">
        <v>2</v>
      </c>
      <c r="G13" s="115">
        <f t="shared" si="1"/>
        <v>2</v>
      </c>
    </row>
    <row r="14" spans="1:7" ht="23.25" customHeight="1" x14ac:dyDescent="0.25">
      <c r="A14" s="61"/>
      <c r="B14" s="61"/>
      <c r="C14" s="17" t="s">
        <v>121</v>
      </c>
      <c r="D14" s="17">
        <v>1</v>
      </c>
      <c r="E14" s="17" t="s">
        <v>120</v>
      </c>
      <c r="F14" s="18">
        <v>173.08</v>
      </c>
      <c r="G14" s="115">
        <f t="shared" si="1"/>
        <v>173.08</v>
      </c>
    </row>
    <row r="15" spans="1:7" ht="23.25" customHeight="1" x14ac:dyDescent="0.25">
      <c r="A15" s="61"/>
      <c r="B15" s="61"/>
      <c r="C15" s="17" t="s">
        <v>76</v>
      </c>
      <c r="D15" s="17">
        <v>1</v>
      </c>
      <c r="E15" s="17" t="s">
        <v>77</v>
      </c>
      <c r="F15" s="17">
        <v>71.42</v>
      </c>
      <c r="G15" s="115">
        <f t="shared" si="1"/>
        <v>71.42</v>
      </c>
    </row>
    <row r="16" spans="1:7" ht="23.25" customHeight="1" x14ac:dyDescent="0.25">
      <c r="A16" s="61"/>
      <c r="B16" s="61"/>
      <c r="C16" s="62" t="s">
        <v>11</v>
      </c>
      <c r="D16" s="63"/>
      <c r="E16" s="63"/>
      <c r="F16" s="64"/>
      <c r="G16" s="113">
        <f>SUM(G10:G15)</f>
        <v>259.54000000000002</v>
      </c>
    </row>
    <row r="17" spans="1:7" ht="23.25" customHeight="1" x14ac:dyDescent="0.25">
      <c r="A17" s="73" t="s">
        <v>27</v>
      </c>
      <c r="B17" s="73">
        <v>3</v>
      </c>
      <c r="C17" s="6" t="s">
        <v>29</v>
      </c>
      <c r="D17" s="6">
        <v>8</v>
      </c>
      <c r="E17" s="6" t="s">
        <v>34</v>
      </c>
      <c r="F17" s="6">
        <v>0.54</v>
      </c>
      <c r="G17" s="115">
        <f t="shared" ref="G17:G22" si="2">(D17*F17)</f>
        <v>4.32</v>
      </c>
    </row>
    <row r="18" spans="1:7" ht="23.25" customHeight="1" x14ac:dyDescent="0.25">
      <c r="A18" s="74"/>
      <c r="B18" s="74"/>
      <c r="C18" s="6" t="s">
        <v>30</v>
      </c>
      <c r="D18" s="6">
        <v>8</v>
      </c>
      <c r="E18" s="6" t="s">
        <v>33</v>
      </c>
      <c r="F18" s="6">
        <v>0.84</v>
      </c>
      <c r="G18" s="115">
        <f t="shared" si="2"/>
        <v>6.72</v>
      </c>
    </row>
    <row r="19" spans="1:7" ht="23.25" customHeight="1" x14ac:dyDescent="0.25">
      <c r="A19" s="74"/>
      <c r="B19" s="74"/>
      <c r="C19" s="6" t="s">
        <v>31</v>
      </c>
      <c r="D19" s="6">
        <v>2</v>
      </c>
      <c r="E19" s="6" t="s">
        <v>32</v>
      </c>
      <c r="F19" s="6">
        <v>1</v>
      </c>
      <c r="G19" s="115">
        <f t="shared" si="2"/>
        <v>2</v>
      </c>
    </row>
    <row r="20" spans="1:7" ht="23.25" customHeight="1" x14ac:dyDescent="0.25">
      <c r="A20" s="74"/>
      <c r="B20" s="74"/>
      <c r="C20" s="12" t="s">
        <v>74</v>
      </c>
      <c r="D20" s="12">
        <v>1</v>
      </c>
      <c r="E20" s="12" t="s">
        <v>75</v>
      </c>
      <c r="F20" s="12">
        <v>2</v>
      </c>
      <c r="G20" s="115">
        <f t="shared" si="2"/>
        <v>2</v>
      </c>
    </row>
    <row r="21" spans="1:7" ht="23.25" customHeight="1" x14ac:dyDescent="0.25">
      <c r="A21" s="74"/>
      <c r="B21" s="74"/>
      <c r="C21" s="17" t="s">
        <v>121</v>
      </c>
      <c r="D21" s="17">
        <v>1</v>
      </c>
      <c r="E21" s="17" t="s">
        <v>120</v>
      </c>
      <c r="F21" s="18">
        <v>173.08</v>
      </c>
      <c r="G21" s="115">
        <f t="shared" si="2"/>
        <v>173.08</v>
      </c>
    </row>
    <row r="22" spans="1:7" ht="23.25" customHeight="1" x14ac:dyDescent="0.25">
      <c r="A22" s="74"/>
      <c r="B22" s="74"/>
      <c r="C22" s="17" t="s">
        <v>76</v>
      </c>
      <c r="D22" s="17">
        <v>1</v>
      </c>
      <c r="E22" s="17" t="s">
        <v>77</v>
      </c>
      <c r="F22" s="18">
        <v>71.42</v>
      </c>
      <c r="G22" s="115">
        <f t="shared" si="2"/>
        <v>71.42</v>
      </c>
    </row>
    <row r="23" spans="1:7" ht="23.25" customHeight="1" x14ac:dyDescent="0.25">
      <c r="A23" s="75"/>
      <c r="B23" s="75"/>
      <c r="C23" s="62" t="s">
        <v>11</v>
      </c>
      <c r="D23" s="63"/>
      <c r="E23" s="63"/>
      <c r="F23" s="64"/>
      <c r="G23" s="113">
        <f>SUM(G17:G22)</f>
        <v>259.54000000000002</v>
      </c>
    </row>
    <row r="24" spans="1:7" ht="23.25" customHeight="1" x14ac:dyDescent="0.25">
      <c r="A24" s="61" t="s">
        <v>28</v>
      </c>
      <c r="B24" s="61">
        <v>4</v>
      </c>
      <c r="C24" s="6" t="s">
        <v>29</v>
      </c>
      <c r="D24" s="6">
        <v>8</v>
      </c>
      <c r="E24" s="6" t="s">
        <v>34</v>
      </c>
      <c r="F24" s="6">
        <v>0.54</v>
      </c>
      <c r="G24" s="115">
        <f t="shared" ref="G24:G29" si="3">(D24*F24)</f>
        <v>4.32</v>
      </c>
    </row>
    <row r="25" spans="1:7" ht="23.25" customHeight="1" x14ac:dyDescent="0.25">
      <c r="A25" s="61"/>
      <c r="B25" s="61"/>
      <c r="C25" s="6" t="s">
        <v>30</v>
      </c>
      <c r="D25" s="6">
        <v>8</v>
      </c>
      <c r="E25" s="6" t="s">
        <v>33</v>
      </c>
      <c r="F25" s="6">
        <v>0.84</v>
      </c>
      <c r="G25" s="115">
        <f t="shared" si="3"/>
        <v>6.72</v>
      </c>
    </row>
    <row r="26" spans="1:7" ht="23.25" customHeight="1" x14ac:dyDescent="0.25">
      <c r="A26" s="61"/>
      <c r="B26" s="61"/>
      <c r="C26" s="6" t="s">
        <v>31</v>
      </c>
      <c r="D26" s="6">
        <v>3</v>
      </c>
      <c r="E26" s="6" t="s">
        <v>32</v>
      </c>
      <c r="F26" s="6">
        <v>1</v>
      </c>
      <c r="G26" s="115">
        <f t="shared" si="3"/>
        <v>3</v>
      </c>
    </row>
    <row r="27" spans="1:7" ht="23.25" customHeight="1" x14ac:dyDescent="0.25">
      <c r="A27" s="61"/>
      <c r="B27" s="61"/>
      <c r="C27" s="12" t="s">
        <v>74</v>
      </c>
      <c r="D27" s="12">
        <v>1</v>
      </c>
      <c r="E27" s="12" t="s">
        <v>75</v>
      </c>
      <c r="F27" s="12">
        <v>2</v>
      </c>
      <c r="G27" s="115">
        <f t="shared" si="3"/>
        <v>2</v>
      </c>
    </row>
    <row r="28" spans="1:7" ht="23.25" customHeight="1" x14ac:dyDescent="0.25">
      <c r="A28" s="61"/>
      <c r="B28" s="61"/>
      <c r="C28" s="17" t="s">
        <v>121</v>
      </c>
      <c r="D28" s="17">
        <v>1</v>
      </c>
      <c r="E28" s="17" t="s">
        <v>120</v>
      </c>
      <c r="F28" s="18">
        <v>173.08</v>
      </c>
      <c r="G28" s="115">
        <f t="shared" si="3"/>
        <v>173.08</v>
      </c>
    </row>
    <row r="29" spans="1:7" ht="23.25" customHeight="1" x14ac:dyDescent="0.25">
      <c r="A29" s="61"/>
      <c r="B29" s="61"/>
      <c r="C29" s="17" t="s">
        <v>76</v>
      </c>
      <c r="D29" s="17">
        <v>1</v>
      </c>
      <c r="E29" s="17" t="s">
        <v>77</v>
      </c>
      <c r="F29" s="18">
        <v>71.42</v>
      </c>
      <c r="G29" s="115">
        <f t="shared" si="3"/>
        <v>71.42</v>
      </c>
    </row>
    <row r="30" spans="1:7" ht="23.25" customHeight="1" x14ac:dyDescent="0.25">
      <c r="A30" s="61"/>
      <c r="B30" s="61" t="s">
        <v>8</v>
      </c>
      <c r="C30" s="62" t="s">
        <v>11</v>
      </c>
      <c r="D30" s="63"/>
      <c r="E30" s="63"/>
      <c r="F30" s="64"/>
      <c r="G30" s="113">
        <f>SUM(G24:G29)</f>
        <v>260.54000000000002</v>
      </c>
    </row>
    <row r="31" spans="1:7" x14ac:dyDescent="0.25">
      <c r="A31" s="7"/>
      <c r="B31" s="7" t="s">
        <v>8</v>
      </c>
      <c r="C31" s="4" t="s">
        <v>17</v>
      </c>
      <c r="D31" s="69" t="s">
        <v>18</v>
      </c>
      <c r="E31" s="70"/>
      <c r="F31" s="71"/>
      <c r="G31" s="116"/>
    </row>
    <row r="32" spans="1:7" x14ac:dyDescent="0.25">
      <c r="A32" s="1"/>
      <c r="B32" s="1" t="s">
        <v>8</v>
      </c>
      <c r="C32" s="1" t="s">
        <v>9</v>
      </c>
      <c r="D32" s="69" t="s">
        <v>18</v>
      </c>
      <c r="E32" s="70"/>
      <c r="F32" s="71"/>
      <c r="G32" s="116"/>
    </row>
    <row r="33" spans="2:7" x14ac:dyDescent="0.25">
      <c r="B33" s="66" t="s">
        <v>12</v>
      </c>
      <c r="C33" s="67"/>
      <c r="D33" s="67"/>
      <c r="E33" s="67"/>
      <c r="F33" s="68"/>
      <c r="G33" s="114">
        <f>SUM(G9,G16,G23,G30)</f>
        <v>1042.1600000000001</v>
      </c>
    </row>
  </sheetData>
  <mergeCells count="15">
    <mergeCell ref="B33:F33"/>
    <mergeCell ref="A24:A30"/>
    <mergeCell ref="B24:B30"/>
    <mergeCell ref="C30:F30"/>
    <mergeCell ref="A17:A23"/>
    <mergeCell ref="B17:B23"/>
    <mergeCell ref="C23:F23"/>
    <mergeCell ref="D31:F31"/>
    <mergeCell ref="D32:F32"/>
    <mergeCell ref="A3:A9"/>
    <mergeCell ref="B3:B9"/>
    <mergeCell ref="C9:F9"/>
    <mergeCell ref="A10:A16"/>
    <mergeCell ref="B10:B16"/>
    <mergeCell ref="C16:F16"/>
  </mergeCells>
  <pageMargins left="0.70866141732283472" right="0.70866141732283472" top="0.74803149606299213" bottom="0.74803149606299213" header="0.31496062992125984" footer="0.31496062992125984"/>
  <pageSetup scale="81" orientation="portrait" horizontalDpi="1200" verticalDpi="1200" r:id="rId1"/>
  <headerFooter>
    <oddHeader>&amp;R&amp;G</oddHeader>
    <oddFooter>&amp;C© Permitida su reproducción citando a su autor: Pablo Lledó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2:G59"/>
  <sheetViews>
    <sheetView topLeftCell="A28" zoomScale="80" zoomScaleNormal="80" workbookViewId="0">
      <selection activeCell="G48" sqref="G48"/>
    </sheetView>
  </sheetViews>
  <sheetFormatPr baseColWidth="10" defaultColWidth="9.140625" defaultRowHeight="15" x14ac:dyDescent="0.25"/>
  <cols>
    <col min="1" max="1" width="5.28515625" bestFit="1" customWidth="1"/>
    <col min="2" max="2" width="7.85546875" customWidth="1"/>
    <col min="3" max="3" width="34.28515625" bestFit="1" customWidth="1"/>
    <col min="4" max="4" width="8.85546875" bestFit="1" customWidth="1"/>
    <col min="5" max="5" width="20.140625" customWidth="1"/>
    <col min="6" max="6" width="11.140625" bestFit="1" customWidth="1"/>
    <col min="7" max="7" width="28.7109375" customWidth="1"/>
  </cols>
  <sheetData>
    <row r="2" spans="1:7" ht="24.75" customHeight="1" x14ac:dyDescent="0.25">
      <c r="A2" s="3" t="s">
        <v>15</v>
      </c>
      <c r="B2" s="3" t="s">
        <v>10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7" ht="23.25" customHeight="1" x14ac:dyDescent="0.25">
      <c r="A3" s="61" t="s">
        <v>35</v>
      </c>
      <c r="B3" s="61">
        <v>1</v>
      </c>
      <c r="C3" s="6" t="s">
        <v>29</v>
      </c>
      <c r="D3" s="6">
        <v>8</v>
      </c>
      <c r="E3" s="6" t="s">
        <v>34</v>
      </c>
      <c r="F3" s="6">
        <v>0.54020000000000001</v>
      </c>
      <c r="G3" s="115">
        <f>(D3*F3)</f>
        <v>4.3216000000000001</v>
      </c>
    </row>
    <row r="4" spans="1:7" ht="23.25" customHeight="1" x14ac:dyDescent="0.25">
      <c r="A4" s="61"/>
      <c r="B4" s="61"/>
      <c r="C4" s="6" t="s">
        <v>30</v>
      </c>
      <c r="D4" s="6">
        <v>8</v>
      </c>
      <c r="E4" s="6" t="s">
        <v>33</v>
      </c>
      <c r="F4" s="6">
        <v>0.84699999999999998</v>
      </c>
      <c r="G4" s="115">
        <f>(D4*F4)</f>
        <v>6.7759999999999998</v>
      </c>
    </row>
    <row r="5" spans="1:7" ht="23.25" customHeight="1" x14ac:dyDescent="0.25">
      <c r="A5" s="61"/>
      <c r="B5" s="61"/>
      <c r="C5" s="17" t="s">
        <v>121</v>
      </c>
      <c r="D5" s="17">
        <v>1</v>
      </c>
      <c r="E5" s="17" t="s">
        <v>120</v>
      </c>
      <c r="F5" s="18">
        <v>173.08</v>
      </c>
      <c r="G5" s="115">
        <f t="shared" ref="G5" si="0">(D5*F5)</f>
        <v>173.08</v>
      </c>
    </row>
    <row r="6" spans="1:7" ht="23.25" customHeight="1" x14ac:dyDescent="0.25">
      <c r="A6" s="61"/>
      <c r="B6" s="61"/>
      <c r="C6" s="14" t="s">
        <v>80</v>
      </c>
      <c r="D6" s="14">
        <v>1</v>
      </c>
      <c r="E6" s="14" t="s">
        <v>77</v>
      </c>
      <c r="F6" s="14">
        <v>336.85</v>
      </c>
      <c r="G6" s="115">
        <f>(D6*F6)</f>
        <v>336.85</v>
      </c>
    </row>
    <row r="7" spans="1:7" ht="23.25" customHeight="1" x14ac:dyDescent="0.25">
      <c r="A7" s="61"/>
      <c r="B7" s="61"/>
      <c r="C7" s="62" t="s">
        <v>11</v>
      </c>
      <c r="D7" s="63"/>
      <c r="E7" s="63"/>
      <c r="F7" s="64"/>
      <c r="G7" s="113">
        <f>SUM(G3:G6)</f>
        <v>521.02760000000001</v>
      </c>
    </row>
    <row r="8" spans="1:7" ht="23.25" customHeight="1" x14ac:dyDescent="0.25">
      <c r="A8" s="73" t="s">
        <v>36</v>
      </c>
      <c r="B8" s="73">
        <v>2</v>
      </c>
      <c r="C8" s="6" t="s">
        <v>29</v>
      </c>
      <c r="D8" s="6">
        <v>8</v>
      </c>
      <c r="E8" s="6" t="s">
        <v>34</v>
      </c>
      <c r="F8" s="6">
        <v>0.54020000000000001</v>
      </c>
      <c r="G8" s="115">
        <f t="shared" ref="G8:G13" si="1">(D8*F8)</f>
        <v>4.3216000000000001</v>
      </c>
    </row>
    <row r="9" spans="1:7" ht="23.25" customHeight="1" x14ac:dyDescent="0.25">
      <c r="A9" s="74"/>
      <c r="B9" s="74"/>
      <c r="C9" s="6" t="s">
        <v>30</v>
      </c>
      <c r="D9" s="6">
        <v>8</v>
      </c>
      <c r="E9" s="6" t="s">
        <v>33</v>
      </c>
      <c r="F9" s="6">
        <v>0.84699999999999998</v>
      </c>
      <c r="G9" s="115">
        <f t="shared" si="1"/>
        <v>6.7759999999999998</v>
      </c>
    </row>
    <row r="10" spans="1:7" ht="23.25" customHeight="1" x14ac:dyDescent="0.25">
      <c r="A10" s="74"/>
      <c r="B10" s="74"/>
      <c r="C10" s="6" t="s">
        <v>31</v>
      </c>
      <c r="D10" s="6">
        <v>8</v>
      </c>
      <c r="E10" s="6" t="s">
        <v>32</v>
      </c>
      <c r="F10" s="6">
        <v>1</v>
      </c>
      <c r="G10" s="115">
        <f t="shared" si="1"/>
        <v>8</v>
      </c>
    </row>
    <row r="11" spans="1:7" ht="23.25" customHeight="1" x14ac:dyDescent="0.25">
      <c r="A11" s="74"/>
      <c r="B11" s="74"/>
      <c r="C11" s="12" t="s">
        <v>74</v>
      </c>
      <c r="D11" s="12">
        <v>1</v>
      </c>
      <c r="E11" s="12" t="s">
        <v>75</v>
      </c>
      <c r="F11" s="12">
        <v>2</v>
      </c>
      <c r="G11" s="115">
        <f t="shared" si="1"/>
        <v>2</v>
      </c>
    </row>
    <row r="12" spans="1:7" ht="23.25" customHeight="1" x14ac:dyDescent="0.25">
      <c r="A12" s="74"/>
      <c r="B12" s="74"/>
      <c r="C12" s="17" t="s">
        <v>121</v>
      </c>
      <c r="D12" s="17">
        <v>1</v>
      </c>
      <c r="E12" s="17" t="s">
        <v>120</v>
      </c>
      <c r="F12" s="18">
        <v>173.08</v>
      </c>
      <c r="G12" s="115">
        <f t="shared" si="1"/>
        <v>173.08</v>
      </c>
    </row>
    <row r="13" spans="1:7" ht="23.25" customHeight="1" x14ac:dyDescent="0.25">
      <c r="A13" s="74"/>
      <c r="B13" s="74"/>
      <c r="C13" s="14" t="s">
        <v>80</v>
      </c>
      <c r="D13" s="14">
        <v>1</v>
      </c>
      <c r="E13" s="14" t="s">
        <v>77</v>
      </c>
      <c r="F13" s="14">
        <v>336.85</v>
      </c>
      <c r="G13" s="115">
        <f t="shared" si="1"/>
        <v>336.85</v>
      </c>
    </row>
    <row r="14" spans="1:7" ht="23.25" customHeight="1" x14ac:dyDescent="0.25">
      <c r="A14" s="75"/>
      <c r="B14" s="75"/>
      <c r="C14" s="62" t="s">
        <v>11</v>
      </c>
      <c r="D14" s="63"/>
      <c r="E14" s="63"/>
      <c r="F14" s="64"/>
      <c r="G14" s="113">
        <f>SUM(G8:G13)</f>
        <v>531.02760000000001</v>
      </c>
    </row>
    <row r="15" spans="1:7" ht="23.25" customHeight="1" x14ac:dyDescent="0.25">
      <c r="A15" s="61" t="s">
        <v>37</v>
      </c>
      <c r="B15" s="61">
        <v>3</v>
      </c>
      <c r="C15" s="6" t="s">
        <v>29</v>
      </c>
      <c r="D15" s="6">
        <v>8</v>
      </c>
      <c r="E15" s="6" t="s">
        <v>34</v>
      </c>
      <c r="F15" s="6">
        <v>0.54020000000000001</v>
      </c>
      <c r="G15" s="115">
        <f t="shared" ref="G15:G20" si="2">(D15*F15)</f>
        <v>4.3216000000000001</v>
      </c>
    </row>
    <row r="16" spans="1:7" ht="23.25" customHeight="1" x14ac:dyDescent="0.25">
      <c r="A16" s="61"/>
      <c r="B16" s="61"/>
      <c r="C16" s="6" t="s">
        <v>30</v>
      </c>
      <c r="D16" s="6">
        <v>8</v>
      </c>
      <c r="E16" s="6" t="s">
        <v>33</v>
      </c>
      <c r="F16" s="6">
        <v>0.84699999999999998</v>
      </c>
      <c r="G16" s="115">
        <f t="shared" si="2"/>
        <v>6.7759999999999998</v>
      </c>
    </row>
    <row r="17" spans="1:7" ht="23.25" customHeight="1" x14ac:dyDescent="0.25">
      <c r="A17" s="61"/>
      <c r="B17" s="61"/>
      <c r="C17" s="6" t="s">
        <v>31</v>
      </c>
      <c r="D17" s="6">
        <v>3</v>
      </c>
      <c r="E17" s="6" t="s">
        <v>32</v>
      </c>
      <c r="F17" s="6">
        <v>1</v>
      </c>
      <c r="G17" s="115">
        <f t="shared" si="2"/>
        <v>3</v>
      </c>
    </row>
    <row r="18" spans="1:7" ht="23.25" customHeight="1" x14ac:dyDescent="0.25">
      <c r="A18" s="61"/>
      <c r="B18" s="61"/>
      <c r="C18" s="12" t="s">
        <v>74</v>
      </c>
      <c r="D18" s="12">
        <v>1</v>
      </c>
      <c r="E18" s="12" t="s">
        <v>75</v>
      </c>
      <c r="F18" s="12">
        <v>2</v>
      </c>
      <c r="G18" s="115">
        <f t="shared" si="2"/>
        <v>2</v>
      </c>
    </row>
    <row r="19" spans="1:7" ht="23.25" customHeight="1" x14ac:dyDescent="0.25">
      <c r="A19" s="61"/>
      <c r="B19" s="61"/>
      <c r="C19" s="17" t="s">
        <v>76</v>
      </c>
      <c r="D19" s="17">
        <v>1</v>
      </c>
      <c r="E19" s="17" t="s">
        <v>77</v>
      </c>
      <c r="F19" s="18">
        <v>71.42</v>
      </c>
      <c r="G19" s="115">
        <f t="shared" si="2"/>
        <v>71.42</v>
      </c>
    </row>
    <row r="20" spans="1:7" ht="23.25" customHeight="1" x14ac:dyDescent="0.25">
      <c r="A20" s="61"/>
      <c r="B20" s="61"/>
      <c r="C20" s="17" t="s">
        <v>121</v>
      </c>
      <c r="D20" s="17">
        <v>1</v>
      </c>
      <c r="E20" s="17" t="s">
        <v>120</v>
      </c>
      <c r="F20" s="18">
        <v>173.08</v>
      </c>
      <c r="G20" s="115">
        <f t="shared" si="2"/>
        <v>173.08</v>
      </c>
    </row>
    <row r="21" spans="1:7" ht="23.25" customHeight="1" x14ac:dyDescent="0.25">
      <c r="A21" s="61"/>
      <c r="B21" s="61"/>
      <c r="C21" s="62" t="s">
        <v>11</v>
      </c>
      <c r="D21" s="63"/>
      <c r="E21" s="63"/>
      <c r="F21" s="64"/>
      <c r="G21" s="113">
        <f>SUM(G15:G20)</f>
        <v>260.5976</v>
      </c>
    </row>
    <row r="22" spans="1:7" ht="23.25" customHeight="1" x14ac:dyDescent="0.25">
      <c r="A22" s="61" t="s">
        <v>38</v>
      </c>
      <c r="B22" s="61">
        <v>4</v>
      </c>
      <c r="C22" s="6" t="s">
        <v>29</v>
      </c>
      <c r="D22" s="6">
        <v>8</v>
      </c>
      <c r="E22" s="6" t="s">
        <v>34</v>
      </c>
      <c r="F22" s="6">
        <v>0.54020000000000001</v>
      </c>
      <c r="G22" s="115">
        <f t="shared" ref="G22:G27" si="3">(D22*F22)</f>
        <v>4.3216000000000001</v>
      </c>
    </row>
    <row r="23" spans="1:7" ht="23.25" customHeight="1" x14ac:dyDescent="0.25">
      <c r="A23" s="61"/>
      <c r="B23" s="61"/>
      <c r="C23" s="6" t="s">
        <v>30</v>
      </c>
      <c r="D23" s="6">
        <v>8</v>
      </c>
      <c r="E23" s="6" t="s">
        <v>33</v>
      </c>
      <c r="F23" s="6">
        <v>0.84699999999999998</v>
      </c>
      <c r="G23" s="115">
        <f t="shared" si="3"/>
        <v>6.7759999999999998</v>
      </c>
    </row>
    <row r="24" spans="1:7" ht="23.25" customHeight="1" x14ac:dyDescent="0.25">
      <c r="A24" s="61"/>
      <c r="B24" s="61"/>
      <c r="C24" s="6" t="s">
        <v>31</v>
      </c>
      <c r="D24" s="6">
        <v>3</v>
      </c>
      <c r="E24" s="6" t="s">
        <v>32</v>
      </c>
      <c r="F24" s="6">
        <v>1</v>
      </c>
      <c r="G24" s="115">
        <f t="shared" si="3"/>
        <v>3</v>
      </c>
    </row>
    <row r="25" spans="1:7" ht="23.25" customHeight="1" x14ac:dyDescent="0.25">
      <c r="A25" s="61"/>
      <c r="B25" s="61"/>
      <c r="C25" s="12" t="s">
        <v>74</v>
      </c>
      <c r="D25" s="12">
        <v>1</v>
      </c>
      <c r="E25" s="12" t="s">
        <v>75</v>
      </c>
      <c r="F25" s="12">
        <v>2</v>
      </c>
      <c r="G25" s="115">
        <f t="shared" si="3"/>
        <v>2</v>
      </c>
    </row>
    <row r="26" spans="1:7" ht="23.25" customHeight="1" x14ac:dyDescent="0.25">
      <c r="A26" s="61"/>
      <c r="B26" s="61"/>
      <c r="C26" s="17" t="s">
        <v>76</v>
      </c>
      <c r="D26" s="17">
        <v>1</v>
      </c>
      <c r="E26" s="17" t="s">
        <v>77</v>
      </c>
      <c r="F26" s="18">
        <v>71.42</v>
      </c>
      <c r="G26" s="115">
        <f t="shared" si="3"/>
        <v>71.42</v>
      </c>
    </row>
    <row r="27" spans="1:7" ht="23.25" customHeight="1" x14ac:dyDescent="0.25">
      <c r="A27" s="61"/>
      <c r="B27" s="61"/>
      <c r="C27" s="17" t="s">
        <v>121</v>
      </c>
      <c r="D27" s="17">
        <v>1</v>
      </c>
      <c r="E27" s="17" t="s">
        <v>120</v>
      </c>
      <c r="F27" s="18">
        <v>173.08</v>
      </c>
      <c r="G27" s="115">
        <f t="shared" si="3"/>
        <v>173.08</v>
      </c>
    </row>
    <row r="28" spans="1:7" ht="23.25" customHeight="1" x14ac:dyDescent="0.25">
      <c r="A28" s="61"/>
      <c r="B28" s="61" t="s">
        <v>8</v>
      </c>
      <c r="C28" s="62" t="s">
        <v>11</v>
      </c>
      <c r="D28" s="63"/>
      <c r="E28" s="63"/>
      <c r="F28" s="64"/>
      <c r="G28" s="113">
        <f>SUM(G22:G27)</f>
        <v>260.5976</v>
      </c>
    </row>
    <row r="29" spans="1:7" ht="22.5" customHeight="1" x14ac:dyDescent="0.25">
      <c r="A29" s="61" t="s">
        <v>39</v>
      </c>
      <c r="B29" s="61">
        <v>5</v>
      </c>
      <c r="C29" s="6" t="s">
        <v>29</v>
      </c>
      <c r="D29" s="6">
        <v>8</v>
      </c>
      <c r="E29" s="6" t="s">
        <v>34</v>
      </c>
      <c r="F29" s="6">
        <v>0.54020000000000001</v>
      </c>
      <c r="G29" s="115">
        <f t="shared" ref="G29:G34" si="4">(D29*F29)</f>
        <v>4.3216000000000001</v>
      </c>
    </row>
    <row r="30" spans="1:7" ht="19.5" customHeight="1" x14ac:dyDescent="0.25">
      <c r="A30" s="61"/>
      <c r="B30" s="61"/>
      <c r="C30" s="6" t="s">
        <v>30</v>
      </c>
      <c r="D30" s="6">
        <v>8</v>
      </c>
      <c r="E30" s="6" t="s">
        <v>33</v>
      </c>
      <c r="F30" s="6">
        <v>0.84699999999999998</v>
      </c>
      <c r="G30" s="115">
        <f t="shared" si="4"/>
        <v>6.7759999999999998</v>
      </c>
    </row>
    <row r="31" spans="1:7" ht="22.5" customHeight="1" x14ac:dyDescent="0.25">
      <c r="A31" s="61"/>
      <c r="B31" s="61"/>
      <c r="C31" s="6" t="s">
        <v>31</v>
      </c>
      <c r="D31" s="6">
        <v>1</v>
      </c>
      <c r="E31" s="6" t="s">
        <v>32</v>
      </c>
      <c r="F31" s="6">
        <v>1</v>
      </c>
      <c r="G31" s="115">
        <f t="shared" si="4"/>
        <v>1</v>
      </c>
    </row>
    <row r="32" spans="1:7" ht="22.5" customHeight="1" x14ac:dyDescent="0.25">
      <c r="A32" s="61"/>
      <c r="B32" s="61"/>
      <c r="C32" s="12" t="s">
        <v>74</v>
      </c>
      <c r="D32" s="12">
        <v>1</v>
      </c>
      <c r="E32" s="12" t="s">
        <v>75</v>
      </c>
      <c r="F32" s="12">
        <v>2</v>
      </c>
      <c r="G32" s="115">
        <f t="shared" si="4"/>
        <v>2</v>
      </c>
    </row>
    <row r="33" spans="1:7" ht="22.5" customHeight="1" x14ac:dyDescent="0.25">
      <c r="A33" s="61"/>
      <c r="B33" s="61"/>
      <c r="C33" s="14" t="s">
        <v>81</v>
      </c>
      <c r="D33" s="14">
        <v>1</v>
      </c>
      <c r="E33" s="14" t="s">
        <v>77</v>
      </c>
      <c r="F33" s="14">
        <v>2000</v>
      </c>
      <c r="G33" s="115">
        <f t="shared" si="4"/>
        <v>2000</v>
      </c>
    </row>
    <row r="34" spans="1:7" ht="22.5" customHeight="1" x14ac:dyDescent="0.25">
      <c r="A34" s="61"/>
      <c r="B34" s="61"/>
      <c r="C34" s="17" t="s">
        <v>121</v>
      </c>
      <c r="D34" s="17">
        <v>1</v>
      </c>
      <c r="E34" s="17" t="s">
        <v>120</v>
      </c>
      <c r="F34" s="18">
        <v>173.08</v>
      </c>
      <c r="G34" s="115">
        <f t="shared" si="4"/>
        <v>173.08</v>
      </c>
    </row>
    <row r="35" spans="1:7" x14ac:dyDescent="0.25">
      <c r="A35" s="61"/>
      <c r="B35" s="61"/>
      <c r="C35" s="62" t="s">
        <v>11</v>
      </c>
      <c r="D35" s="63"/>
      <c r="E35" s="63"/>
      <c r="F35" s="64"/>
      <c r="G35" s="113">
        <f>SUM(G29:G34)</f>
        <v>2187.1776</v>
      </c>
    </row>
    <row r="36" spans="1:7" ht="21" customHeight="1" x14ac:dyDescent="0.25">
      <c r="A36" s="61" t="s">
        <v>40</v>
      </c>
      <c r="B36" s="61">
        <v>6</v>
      </c>
      <c r="C36" s="6" t="s">
        <v>29</v>
      </c>
      <c r="D36" s="6">
        <v>8</v>
      </c>
      <c r="E36" s="6" t="s">
        <v>34</v>
      </c>
      <c r="F36" s="6">
        <v>0.54020000000000001</v>
      </c>
      <c r="G36" s="115">
        <f t="shared" ref="G36:G41" si="5">(D36*F36)</f>
        <v>4.3216000000000001</v>
      </c>
    </row>
    <row r="37" spans="1:7" ht="19.5" customHeight="1" x14ac:dyDescent="0.25">
      <c r="A37" s="61"/>
      <c r="B37" s="61"/>
      <c r="C37" s="6" t="s">
        <v>30</v>
      </c>
      <c r="D37" s="6">
        <v>8</v>
      </c>
      <c r="E37" s="6" t="s">
        <v>33</v>
      </c>
      <c r="F37" s="6">
        <v>0.84699999999999998</v>
      </c>
      <c r="G37" s="115">
        <f t="shared" si="5"/>
        <v>6.7759999999999998</v>
      </c>
    </row>
    <row r="38" spans="1:7" ht="24" customHeight="1" x14ac:dyDescent="0.25">
      <c r="A38" s="61"/>
      <c r="B38" s="61"/>
      <c r="C38" s="6" t="s">
        <v>31</v>
      </c>
      <c r="D38" s="6">
        <v>1</v>
      </c>
      <c r="E38" s="6" t="s">
        <v>32</v>
      </c>
      <c r="F38" s="6">
        <v>1</v>
      </c>
      <c r="G38" s="115">
        <f t="shared" si="5"/>
        <v>1</v>
      </c>
    </row>
    <row r="39" spans="1:7" ht="24" customHeight="1" x14ac:dyDescent="0.25">
      <c r="A39" s="61"/>
      <c r="B39" s="61"/>
      <c r="C39" s="12" t="s">
        <v>74</v>
      </c>
      <c r="D39" s="12">
        <v>1</v>
      </c>
      <c r="E39" s="12" t="s">
        <v>75</v>
      </c>
      <c r="F39" s="12">
        <v>2</v>
      </c>
      <c r="G39" s="115">
        <f t="shared" si="5"/>
        <v>2</v>
      </c>
    </row>
    <row r="40" spans="1:7" ht="24" customHeight="1" x14ac:dyDescent="0.25">
      <c r="A40" s="61"/>
      <c r="B40" s="61"/>
      <c r="C40" s="14" t="s">
        <v>81</v>
      </c>
      <c r="D40" s="14">
        <v>1</v>
      </c>
      <c r="E40" s="14" t="s">
        <v>77</v>
      </c>
      <c r="F40" s="14">
        <v>2000</v>
      </c>
      <c r="G40" s="115">
        <f t="shared" si="5"/>
        <v>2000</v>
      </c>
    </row>
    <row r="41" spans="1:7" ht="24" customHeight="1" x14ac:dyDescent="0.25">
      <c r="A41" s="61"/>
      <c r="B41" s="61"/>
      <c r="C41" s="17" t="s">
        <v>121</v>
      </c>
      <c r="D41" s="17">
        <v>1</v>
      </c>
      <c r="E41" s="17" t="s">
        <v>120</v>
      </c>
      <c r="F41" s="18">
        <v>173.08</v>
      </c>
      <c r="G41" s="115">
        <f t="shared" si="5"/>
        <v>173.08</v>
      </c>
    </row>
    <row r="42" spans="1:7" ht="24" customHeight="1" x14ac:dyDescent="0.25">
      <c r="A42" s="61"/>
      <c r="B42" s="61"/>
      <c r="C42" s="62" t="s">
        <v>11</v>
      </c>
      <c r="D42" s="63"/>
      <c r="E42" s="63"/>
      <c r="F42" s="64"/>
      <c r="G42" s="113">
        <f>SUM(G36:G41)</f>
        <v>2187.1776</v>
      </c>
    </row>
    <row r="43" spans="1:7" ht="18" customHeight="1" x14ac:dyDescent="0.25">
      <c r="A43" s="61" t="s">
        <v>41</v>
      </c>
      <c r="B43" s="61">
        <v>7</v>
      </c>
      <c r="C43" s="6" t="s">
        <v>29</v>
      </c>
      <c r="D43" s="6">
        <v>8</v>
      </c>
      <c r="E43" s="6" t="s">
        <v>34</v>
      </c>
      <c r="F43" s="6">
        <v>0.54020000000000001</v>
      </c>
      <c r="G43" s="115">
        <f t="shared" ref="G43:G48" si="6">(D43*F43)</f>
        <v>4.3216000000000001</v>
      </c>
    </row>
    <row r="44" spans="1:7" ht="18.75" customHeight="1" x14ac:dyDescent="0.25">
      <c r="A44" s="61"/>
      <c r="B44" s="61"/>
      <c r="C44" s="6" t="s">
        <v>30</v>
      </c>
      <c r="D44" s="6">
        <v>8</v>
      </c>
      <c r="E44" s="6" t="s">
        <v>33</v>
      </c>
      <c r="F44" s="6">
        <v>0.84699999999999998</v>
      </c>
      <c r="G44" s="115">
        <f t="shared" si="6"/>
        <v>6.7759999999999998</v>
      </c>
    </row>
    <row r="45" spans="1:7" ht="20.25" customHeight="1" x14ac:dyDescent="0.25">
      <c r="A45" s="61"/>
      <c r="B45" s="61"/>
      <c r="C45" s="6" t="s">
        <v>31</v>
      </c>
      <c r="D45" s="6">
        <v>15</v>
      </c>
      <c r="E45" s="6" t="s">
        <v>32</v>
      </c>
      <c r="F45" s="6">
        <v>1</v>
      </c>
      <c r="G45" s="115">
        <f t="shared" si="6"/>
        <v>15</v>
      </c>
    </row>
    <row r="46" spans="1:7" ht="20.25" customHeight="1" x14ac:dyDescent="0.25">
      <c r="A46" s="61"/>
      <c r="B46" s="61"/>
      <c r="C46" s="12" t="s">
        <v>74</v>
      </c>
      <c r="D46" s="12">
        <v>1</v>
      </c>
      <c r="E46" s="12" t="s">
        <v>75</v>
      </c>
      <c r="F46" s="12">
        <v>2</v>
      </c>
      <c r="G46" s="115">
        <f t="shared" si="6"/>
        <v>2</v>
      </c>
    </row>
    <row r="47" spans="1:7" ht="20.25" customHeight="1" x14ac:dyDescent="0.25">
      <c r="A47" s="61"/>
      <c r="B47" s="61"/>
      <c r="C47" s="17" t="s">
        <v>76</v>
      </c>
      <c r="D47" s="17">
        <v>1</v>
      </c>
      <c r="E47" s="17" t="s">
        <v>77</v>
      </c>
      <c r="F47" s="18">
        <v>71.42</v>
      </c>
      <c r="G47" s="115">
        <f t="shared" si="6"/>
        <v>71.42</v>
      </c>
    </row>
    <row r="48" spans="1:7" ht="20.25" customHeight="1" x14ac:dyDescent="0.25">
      <c r="A48" s="61"/>
      <c r="B48" s="61"/>
      <c r="C48" s="17" t="s">
        <v>121</v>
      </c>
      <c r="D48" s="17">
        <v>1</v>
      </c>
      <c r="E48" s="17" t="s">
        <v>120</v>
      </c>
      <c r="F48" s="18">
        <v>173.08</v>
      </c>
      <c r="G48" s="115">
        <f t="shared" si="6"/>
        <v>173.08</v>
      </c>
    </row>
    <row r="49" spans="1:7" ht="23.25" customHeight="1" x14ac:dyDescent="0.25">
      <c r="A49" s="61"/>
      <c r="B49" s="61"/>
      <c r="C49" s="62" t="s">
        <v>11</v>
      </c>
      <c r="D49" s="63"/>
      <c r="E49" s="63"/>
      <c r="F49" s="64"/>
      <c r="G49" s="113">
        <f>SUM(G43:G48)</f>
        <v>272.5976</v>
      </c>
    </row>
    <row r="50" spans="1:7" ht="23.25" customHeight="1" x14ac:dyDescent="0.25">
      <c r="A50" s="15"/>
      <c r="B50" s="15"/>
      <c r="C50" s="17" t="s">
        <v>76</v>
      </c>
      <c r="D50" s="17">
        <v>1</v>
      </c>
      <c r="E50" s="17" t="s">
        <v>77</v>
      </c>
      <c r="F50" s="18">
        <v>71.42</v>
      </c>
      <c r="G50" s="115">
        <f t="shared" ref="G50" si="7">(D50*F50)</f>
        <v>71.42</v>
      </c>
    </row>
    <row r="51" spans="1:7" ht="25.5" customHeight="1" x14ac:dyDescent="0.25">
      <c r="A51" s="61" t="s">
        <v>42</v>
      </c>
      <c r="B51" s="61">
        <v>8</v>
      </c>
      <c r="C51" s="6" t="s">
        <v>29</v>
      </c>
      <c r="D51" s="6">
        <v>8</v>
      </c>
      <c r="E51" s="6" t="s">
        <v>34</v>
      </c>
      <c r="F51" s="6">
        <v>0.54020000000000001</v>
      </c>
      <c r="G51" s="115">
        <f t="shared" ref="G51:G55" si="8">(D51*F51)</f>
        <v>4.3216000000000001</v>
      </c>
    </row>
    <row r="52" spans="1:7" ht="27.75" customHeight="1" x14ac:dyDescent="0.25">
      <c r="A52" s="61"/>
      <c r="B52" s="61"/>
      <c r="C52" s="6" t="s">
        <v>30</v>
      </c>
      <c r="D52" s="6">
        <v>8</v>
      </c>
      <c r="E52" s="6" t="s">
        <v>33</v>
      </c>
      <c r="F52" s="6">
        <v>0.84699999999999998</v>
      </c>
      <c r="G52" s="115">
        <f t="shared" si="8"/>
        <v>6.7759999999999998</v>
      </c>
    </row>
    <row r="53" spans="1:7" ht="24.75" customHeight="1" x14ac:dyDescent="0.25">
      <c r="A53" s="61"/>
      <c r="B53" s="61"/>
      <c r="C53" s="6" t="s">
        <v>31</v>
      </c>
      <c r="D53" s="6">
        <v>5</v>
      </c>
      <c r="E53" s="6" t="s">
        <v>32</v>
      </c>
      <c r="F53" s="6">
        <v>1</v>
      </c>
      <c r="G53" s="115">
        <f t="shared" si="8"/>
        <v>5</v>
      </c>
    </row>
    <row r="54" spans="1:7" ht="24.75" customHeight="1" x14ac:dyDescent="0.25">
      <c r="A54" s="61"/>
      <c r="B54" s="61"/>
      <c r="C54" s="12" t="s">
        <v>74</v>
      </c>
      <c r="D54" s="12">
        <v>1</v>
      </c>
      <c r="E54" s="12" t="s">
        <v>75</v>
      </c>
      <c r="F54" s="12">
        <v>2</v>
      </c>
      <c r="G54" s="115">
        <f t="shared" si="8"/>
        <v>2</v>
      </c>
    </row>
    <row r="55" spans="1:7" ht="24.75" customHeight="1" x14ac:dyDescent="0.25">
      <c r="A55" s="61"/>
      <c r="B55" s="61"/>
      <c r="C55" s="17" t="s">
        <v>121</v>
      </c>
      <c r="D55" s="17">
        <v>1</v>
      </c>
      <c r="E55" s="17" t="s">
        <v>120</v>
      </c>
      <c r="F55" s="18">
        <v>173.08</v>
      </c>
      <c r="G55" s="115">
        <f t="shared" si="8"/>
        <v>173.08</v>
      </c>
    </row>
    <row r="56" spans="1:7" ht="25.5" customHeight="1" x14ac:dyDescent="0.25">
      <c r="A56" s="61"/>
      <c r="B56" s="61" t="s">
        <v>8</v>
      </c>
      <c r="C56" s="62" t="s">
        <v>11</v>
      </c>
      <c r="D56" s="63"/>
      <c r="E56" s="63"/>
      <c r="F56" s="64"/>
      <c r="G56" s="113">
        <f>SUM(G50:G55)</f>
        <v>262.5976</v>
      </c>
    </row>
    <row r="57" spans="1:7" ht="21.75" customHeight="1" x14ac:dyDescent="0.25">
      <c r="A57" s="7"/>
      <c r="B57" s="7" t="s">
        <v>8</v>
      </c>
      <c r="C57" s="4" t="s">
        <v>17</v>
      </c>
      <c r="D57" s="69" t="s">
        <v>18</v>
      </c>
      <c r="E57" s="70"/>
      <c r="F57" s="71"/>
      <c r="G57" s="116"/>
    </row>
    <row r="58" spans="1:7" ht="21.75" customHeight="1" x14ac:dyDescent="0.25">
      <c r="A58" s="1"/>
      <c r="B58" s="1" t="s">
        <v>8</v>
      </c>
      <c r="C58" s="1" t="s">
        <v>9</v>
      </c>
      <c r="D58" s="69" t="s">
        <v>18</v>
      </c>
      <c r="E58" s="70"/>
      <c r="F58" s="71"/>
      <c r="G58" s="116"/>
    </row>
    <row r="59" spans="1:7" ht="23.25" customHeight="1" x14ac:dyDescent="0.25">
      <c r="B59" s="66" t="s">
        <v>12</v>
      </c>
      <c r="C59" s="67"/>
      <c r="D59" s="67"/>
      <c r="E59" s="67"/>
      <c r="F59" s="68"/>
      <c r="G59" s="114">
        <f>SUM(G28,G21,G14,G7,G35,G42,G49,G56)</f>
        <v>6482.8008</v>
      </c>
    </row>
  </sheetData>
  <mergeCells count="27">
    <mergeCell ref="B59:F59"/>
    <mergeCell ref="C28:F28"/>
    <mergeCell ref="C21:F21"/>
    <mergeCell ref="C14:F14"/>
    <mergeCell ref="B8:B14"/>
    <mergeCell ref="B15:B21"/>
    <mergeCell ref="D57:F57"/>
    <mergeCell ref="D58:F58"/>
    <mergeCell ref="A29:A35"/>
    <mergeCell ref="B29:B35"/>
    <mergeCell ref="C35:F35"/>
    <mergeCell ref="A51:A56"/>
    <mergeCell ref="B51:B56"/>
    <mergeCell ref="C56:F56"/>
    <mergeCell ref="A36:A42"/>
    <mergeCell ref="B36:B42"/>
    <mergeCell ref="C42:F42"/>
    <mergeCell ref="A43:A49"/>
    <mergeCell ref="B43:B49"/>
    <mergeCell ref="C49:F49"/>
    <mergeCell ref="A22:A28"/>
    <mergeCell ref="B22:B28"/>
    <mergeCell ref="A3:A7"/>
    <mergeCell ref="B3:B7"/>
    <mergeCell ref="C7:F7"/>
    <mergeCell ref="A8:A14"/>
    <mergeCell ref="A15:A21"/>
  </mergeCells>
  <pageMargins left="0.70866141732283472" right="0.70866141732283472" top="0.74803149606299213" bottom="0.74803149606299213" header="0.31496062992125984" footer="0.31496062992125984"/>
  <pageSetup scale="53" orientation="portrait" horizontalDpi="1200" verticalDpi="1200" r:id="rId1"/>
  <headerFooter>
    <oddHeader>&amp;R&amp;G</oddHeader>
    <oddFooter>&amp;C© Permitida su reproducción citando a su autor: Pablo Lledó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2:G33"/>
  <sheetViews>
    <sheetView zoomScale="80" zoomScaleNormal="80" workbookViewId="0">
      <selection activeCell="J30" sqref="J30"/>
    </sheetView>
  </sheetViews>
  <sheetFormatPr baseColWidth="10" defaultColWidth="9.140625" defaultRowHeight="15" x14ac:dyDescent="0.25"/>
  <cols>
    <col min="1" max="1" width="5.28515625" bestFit="1" customWidth="1"/>
    <col min="2" max="2" width="7.85546875" customWidth="1"/>
    <col min="3" max="3" width="34.28515625" bestFit="1" customWidth="1"/>
    <col min="4" max="4" width="8.85546875" bestFit="1" customWidth="1"/>
    <col min="5" max="5" width="23.28515625" bestFit="1" customWidth="1"/>
    <col min="6" max="6" width="11.140625" bestFit="1" customWidth="1"/>
    <col min="7" max="7" width="28.7109375" customWidth="1"/>
  </cols>
  <sheetData>
    <row r="2" spans="1:7" ht="24.75" customHeight="1" x14ac:dyDescent="0.25">
      <c r="A2" s="3" t="s">
        <v>15</v>
      </c>
      <c r="B2" s="3" t="s">
        <v>10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7" ht="23.25" customHeight="1" x14ac:dyDescent="0.25">
      <c r="A3" s="61" t="s">
        <v>43</v>
      </c>
      <c r="B3" s="61">
        <v>1</v>
      </c>
      <c r="C3" s="6" t="s">
        <v>29</v>
      </c>
      <c r="D3" s="6">
        <v>8</v>
      </c>
      <c r="E3" s="6" t="s">
        <v>34</v>
      </c>
      <c r="F3" s="6">
        <v>0.54020000000000001</v>
      </c>
      <c r="G3" s="115">
        <f>(D3*F3)</f>
        <v>4.3216000000000001</v>
      </c>
    </row>
    <row r="4" spans="1:7" ht="23.25" customHeight="1" x14ac:dyDescent="0.25">
      <c r="A4" s="61"/>
      <c r="B4" s="61"/>
      <c r="C4" s="6" t="s">
        <v>30</v>
      </c>
      <c r="D4" s="6">
        <v>8</v>
      </c>
      <c r="E4" s="6" t="s">
        <v>33</v>
      </c>
      <c r="F4" s="6">
        <v>0.84699999999999998</v>
      </c>
      <c r="G4" s="115">
        <f>(D4*F4)</f>
        <v>6.7759999999999998</v>
      </c>
    </row>
    <row r="5" spans="1:7" ht="23.25" customHeight="1" x14ac:dyDescent="0.25">
      <c r="A5" s="61"/>
      <c r="B5" s="61"/>
      <c r="C5" s="12" t="s">
        <v>84</v>
      </c>
      <c r="D5" s="12">
        <v>1</v>
      </c>
      <c r="E5" s="12" t="s">
        <v>77</v>
      </c>
      <c r="F5" s="12">
        <v>0</v>
      </c>
      <c r="G5" s="115">
        <f>(D5*F5)</f>
        <v>0</v>
      </c>
    </row>
    <row r="6" spans="1:7" ht="23.25" customHeight="1" x14ac:dyDescent="0.25">
      <c r="A6" s="61"/>
      <c r="B6" s="61"/>
      <c r="C6" s="17" t="s">
        <v>121</v>
      </c>
      <c r="D6" s="17">
        <v>1</v>
      </c>
      <c r="E6" s="17" t="s">
        <v>120</v>
      </c>
      <c r="F6" s="17">
        <v>173.08</v>
      </c>
      <c r="G6" s="115">
        <v>173.08</v>
      </c>
    </row>
    <row r="7" spans="1:7" ht="23.25" customHeight="1" x14ac:dyDescent="0.25">
      <c r="A7" s="61"/>
      <c r="B7" s="61"/>
      <c r="C7" s="14" t="s">
        <v>82</v>
      </c>
      <c r="D7" s="14">
        <v>1</v>
      </c>
      <c r="E7" s="14" t="s">
        <v>77</v>
      </c>
      <c r="F7" s="14">
        <v>0</v>
      </c>
      <c r="G7" s="115">
        <f>(D7*F7)</f>
        <v>0</v>
      </c>
    </row>
    <row r="8" spans="1:7" ht="23.25" customHeight="1" x14ac:dyDescent="0.25">
      <c r="A8" s="61"/>
      <c r="B8" s="61"/>
      <c r="C8" s="62" t="s">
        <v>11</v>
      </c>
      <c r="D8" s="63"/>
      <c r="E8" s="63"/>
      <c r="F8" s="64"/>
      <c r="G8" s="113">
        <f>SUM(G3:G7)</f>
        <v>184.17760000000001</v>
      </c>
    </row>
    <row r="9" spans="1:7" ht="23.25" customHeight="1" x14ac:dyDescent="0.25">
      <c r="A9" s="61" t="s">
        <v>44</v>
      </c>
      <c r="B9" s="61">
        <v>2</v>
      </c>
      <c r="C9" s="6" t="s">
        <v>29</v>
      </c>
      <c r="D9" s="6">
        <v>8</v>
      </c>
      <c r="E9" s="6" t="s">
        <v>34</v>
      </c>
      <c r="F9" s="6">
        <v>0.54020000000000001</v>
      </c>
      <c r="G9" s="115">
        <f>(D9*F9)</f>
        <v>4.3216000000000001</v>
      </c>
    </row>
    <row r="10" spans="1:7" ht="23.25" customHeight="1" x14ac:dyDescent="0.25">
      <c r="A10" s="61"/>
      <c r="B10" s="61"/>
      <c r="C10" s="6" t="s">
        <v>30</v>
      </c>
      <c r="D10" s="6">
        <v>8</v>
      </c>
      <c r="E10" s="6" t="s">
        <v>33</v>
      </c>
      <c r="F10" s="6">
        <v>0.84699999999999998</v>
      </c>
      <c r="G10" s="115">
        <f>(D10*F10)</f>
        <v>6.7759999999999998</v>
      </c>
    </row>
    <row r="11" spans="1:7" ht="23.25" customHeight="1" x14ac:dyDescent="0.25">
      <c r="A11" s="61"/>
      <c r="B11" s="61"/>
      <c r="C11" s="17" t="s">
        <v>121</v>
      </c>
      <c r="D11" s="17">
        <v>1</v>
      </c>
      <c r="E11" s="17" t="s">
        <v>120</v>
      </c>
      <c r="F11" s="17">
        <v>173.08</v>
      </c>
      <c r="G11" s="115">
        <v>173.08</v>
      </c>
    </row>
    <row r="12" spans="1:7" ht="23.25" customHeight="1" x14ac:dyDescent="0.25">
      <c r="A12" s="61"/>
      <c r="B12" s="61"/>
      <c r="C12" s="14" t="s">
        <v>83</v>
      </c>
      <c r="D12" s="14">
        <v>1</v>
      </c>
      <c r="E12" s="14" t="s">
        <v>77</v>
      </c>
      <c r="F12" s="14">
        <v>0</v>
      </c>
      <c r="G12" s="115">
        <f>(D12*F12)</f>
        <v>0</v>
      </c>
    </row>
    <row r="13" spans="1:7" ht="23.25" customHeight="1" x14ac:dyDescent="0.25">
      <c r="A13" s="61"/>
      <c r="B13" s="61"/>
      <c r="C13" s="14" t="s">
        <v>82</v>
      </c>
      <c r="D13" s="14">
        <v>1</v>
      </c>
      <c r="E13" s="14" t="s">
        <v>77</v>
      </c>
      <c r="F13" s="14">
        <v>0</v>
      </c>
      <c r="G13" s="115">
        <f>(D13*F13)</f>
        <v>0</v>
      </c>
    </row>
    <row r="14" spans="1:7" ht="23.25" customHeight="1" x14ac:dyDescent="0.25">
      <c r="A14" s="61"/>
      <c r="B14" s="61"/>
      <c r="C14" s="62" t="s">
        <v>11</v>
      </c>
      <c r="D14" s="63"/>
      <c r="E14" s="63"/>
      <c r="F14" s="64"/>
      <c r="G14" s="113">
        <f>SUM(G9:G13)</f>
        <v>184.17760000000001</v>
      </c>
    </row>
    <row r="15" spans="1:7" ht="23.25" customHeight="1" x14ac:dyDescent="0.25">
      <c r="A15" s="61" t="s">
        <v>45</v>
      </c>
      <c r="B15" s="61">
        <v>3</v>
      </c>
      <c r="C15" s="6" t="s">
        <v>29</v>
      </c>
      <c r="D15" s="6">
        <v>8</v>
      </c>
      <c r="E15" s="6" t="s">
        <v>34</v>
      </c>
      <c r="F15" s="6">
        <v>0.54020000000000001</v>
      </c>
      <c r="G15" s="115">
        <f t="shared" ref="G15:G22" si="0">(D15*F15)</f>
        <v>4.3216000000000001</v>
      </c>
    </row>
    <row r="16" spans="1:7" ht="23.25" customHeight="1" x14ac:dyDescent="0.25">
      <c r="A16" s="61"/>
      <c r="B16" s="61"/>
      <c r="C16" s="6" t="s">
        <v>30</v>
      </c>
      <c r="D16" s="6">
        <v>8</v>
      </c>
      <c r="E16" s="6" t="s">
        <v>33</v>
      </c>
      <c r="F16" s="6">
        <v>0.84699999999999998</v>
      </c>
      <c r="G16" s="115">
        <f t="shared" si="0"/>
        <v>6.7759999999999998</v>
      </c>
    </row>
    <row r="17" spans="1:7" ht="23.25" customHeight="1" x14ac:dyDescent="0.25">
      <c r="A17" s="61"/>
      <c r="B17" s="61"/>
      <c r="C17" s="6" t="s">
        <v>47</v>
      </c>
      <c r="D17" s="6">
        <v>1</v>
      </c>
      <c r="E17" s="6" t="s">
        <v>51</v>
      </c>
      <c r="F17" s="6">
        <v>799</v>
      </c>
      <c r="G17" s="115">
        <f t="shared" si="0"/>
        <v>799</v>
      </c>
    </row>
    <row r="18" spans="1:7" ht="23.25" customHeight="1" x14ac:dyDescent="0.25">
      <c r="A18" s="61"/>
      <c r="B18" s="61"/>
      <c r="C18" s="17" t="s">
        <v>121</v>
      </c>
      <c r="D18" s="17">
        <v>1</v>
      </c>
      <c r="E18" s="17" t="s">
        <v>120</v>
      </c>
      <c r="F18" s="17">
        <v>173.08</v>
      </c>
      <c r="G18" s="115">
        <v>173.08</v>
      </c>
    </row>
    <row r="19" spans="1:7" ht="23.25" customHeight="1" x14ac:dyDescent="0.25">
      <c r="A19" s="61"/>
      <c r="B19" s="61"/>
      <c r="C19" s="12" t="s">
        <v>48</v>
      </c>
      <c r="D19" s="12">
        <v>1</v>
      </c>
      <c r="E19" s="12" t="s">
        <v>52</v>
      </c>
      <c r="F19" s="12">
        <v>345</v>
      </c>
      <c r="G19" s="115">
        <f t="shared" si="0"/>
        <v>345</v>
      </c>
    </row>
    <row r="20" spans="1:7" ht="23.25" customHeight="1" x14ac:dyDescent="0.25">
      <c r="A20" s="61"/>
      <c r="B20" s="61"/>
      <c r="C20" s="16" t="s">
        <v>85</v>
      </c>
      <c r="D20" s="16">
        <v>1</v>
      </c>
      <c r="E20" s="16" t="s">
        <v>77</v>
      </c>
      <c r="F20" s="16">
        <v>0</v>
      </c>
      <c r="G20" s="115">
        <f t="shared" si="0"/>
        <v>0</v>
      </c>
    </row>
    <row r="21" spans="1:7" ht="23.25" customHeight="1" x14ac:dyDescent="0.25">
      <c r="A21" s="61"/>
      <c r="B21" s="61"/>
      <c r="C21" s="14" t="s">
        <v>84</v>
      </c>
      <c r="D21" s="14">
        <v>1</v>
      </c>
      <c r="E21" s="14" t="s">
        <v>77</v>
      </c>
      <c r="F21" s="14">
        <v>0</v>
      </c>
      <c r="G21" s="115">
        <f t="shared" si="0"/>
        <v>0</v>
      </c>
    </row>
    <row r="22" spans="1:7" ht="23.25" customHeight="1" x14ac:dyDescent="0.25">
      <c r="A22" s="61"/>
      <c r="B22" s="61"/>
      <c r="C22" s="12" t="s">
        <v>82</v>
      </c>
      <c r="D22" s="12">
        <v>1</v>
      </c>
      <c r="E22" s="12" t="s">
        <v>77</v>
      </c>
      <c r="F22" s="12">
        <v>0</v>
      </c>
      <c r="G22" s="115">
        <f t="shared" si="0"/>
        <v>0</v>
      </c>
    </row>
    <row r="23" spans="1:7" ht="23.25" customHeight="1" x14ac:dyDescent="0.25">
      <c r="A23" s="61"/>
      <c r="B23" s="61"/>
      <c r="C23" s="62" t="s">
        <v>11</v>
      </c>
      <c r="D23" s="63"/>
      <c r="E23" s="63"/>
      <c r="F23" s="64"/>
      <c r="G23" s="113">
        <f>SUM(G15:G22)</f>
        <v>1328.1776</v>
      </c>
    </row>
    <row r="24" spans="1:7" ht="23.25" customHeight="1" x14ac:dyDescent="0.25">
      <c r="A24" s="61" t="s">
        <v>46</v>
      </c>
      <c r="B24" s="61">
        <v>4</v>
      </c>
      <c r="C24" s="6" t="s">
        <v>29</v>
      </c>
      <c r="D24" s="6">
        <v>8</v>
      </c>
      <c r="E24" s="6" t="s">
        <v>34</v>
      </c>
      <c r="F24" s="6">
        <v>0.54020000000000001</v>
      </c>
      <c r="G24" s="115">
        <f t="shared" ref="G24:G29" si="1">(D24*F24)</f>
        <v>4.3216000000000001</v>
      </c>
    </row>
    <row r="25" spans="1:7" ht="23.25" customHeight="1" x14ac:dyDescent="0.25">
      <c r="A25" s="61"/>
      <c r="B25" s="61"/>
      <c r="C25" s="6" t="s">
        <v>30</v>
      </c>
      <c r="D25" s="6">
        <v>8</v>
      </c>
      <c r="E25" s="6" t="s">
        <v>33</v>
      </c>
      <c r="F25" s="6">
        <v>0.84699999999999998</v>
      </c>
      <c r="G25" s="115">
        <f t="shared" si="1"/>
        <v>6.7759999999999998</v>
      </c>
    </row>
    <row r="26" spans="1:7" ht="23.25" customHeight="1" x14ac:dyDescent="0.25">
      <c r="A26" s="61"/>
      <c r="B26" s="61"/>
      <c r="C26" s="17" t="s">
        <v>121</v>
      </c>
      <c r="D26" s="17">
        <v>1</v>
      </c>
      <c r="E26" s="17" t="s">
        <v>120</v>
      </c>
      <c r="F26" s="17">
        <v>173.08</v>
      </c>
      <c r="G26" s="115">
        <v>173.08</v>
      </c>
    </row>
    <row r="27" spans="1:7" ht="23.25" customHeight="1" x14ac:dyDescent="0.25">
      <c r="A27" s="61"/>
      <c r="B27" s="61"/>
      <c r="C27" s="14" t="s">
        <v>83</v>
      </c>
      <c r="D27" s="14">
        <v>1</v>
      </c>
      <c r="E27" s="14" t="s">
        <v>77</v>
      </c>
      <c r="F27" s="14">
        <v>0</v>
      </c>
      <c r="G27" s="115">
        <f t="shared" si="1"/>
        <v>0</v>
      </c>
    </row>
    <row r="28" spans="1:7" ht="23.25" customHeight="1" x14ac:dyDescent="0.25">
      <c r="A28" s="61"/>
      <c r="B28" s="61"/>
      <c r="C28" s="14" t="s">
        <v>84</v>
      </c>
      <c r="D28" s="14">
        <v>1</v>
      </c>
      <c r="E28" s="14" t="s">
        <v>77</v>
      </c>
      <c r="F28" s="14">
        <v>0</v>
      </c>
      <c r="G28" s="115">
        <f t="shared" si="1"/>
        <v>0</v>
      </c>
    </row>
    <row r="29" spans="1:7" ht="23.25" customHeight="1" x14ac:dyDescent="0.25">
      <c r="A29" s="61"/>
      <c r="B29" s="61"/>
      <c r="C29" s="6" t="s">
        <v>49</v>
      </c>
      <c r="D29" s="6">
        <v>1</v>
      </c>
      <c r="E29" s="6" t="s">
        <v>50</v>
      </c>
      <c r="F29" s="6">
        <v>330</v>
      </c>
      <c r="G29" s="115">
        <f t="shared" si="1"/>
        <v>330</v>
      </c>
    </row>
    <row r="30" spans="1:7" ht="23.25" customHeight="1" x14ac:dyDescent="0.25">
      <c r="A30" s="61"/>
      <c r="B30" s="61" t="s">
        <v>8</v>
      </c>
      <c r="C30" s="62" t="s">
        <v>11</v>
      </c>
      <c r="D30" s="63"/>
      <c r="E30" s="63"/>
      <c r="F30" s="64"/>
      <c r="G30" s="113">
        <f>SUM(G24:G29)</f>
        <v>514.17759999999998</v>
      </c>
    </row>
    <row r="31" spans="1:7" ht="20.25" customHeight="1" x14ac:dyDescent="0.25">
      <c r="A31" s="7"/>
      <c r="B31" s="7" t="s">
        <v>8</v>
      </c>
      <c r="C31" s="4" t="s">
        <v>17</v>
      </c>
      <c r="D31" s="69" t="s">
        <v>18</v>
      </c>
      <c r="E31" s="70"/>
      <c r="F31" s="71"/>
      <c r="G31" s="116"/>
    </row>
    <row r="32" spans="1:7" ht="21.75" customHeight="1" x14ac:dyDescent="0.25">
      <c r="A32" s="1"/>
      <c r="B32" s="1" t="s">
        <v>8</v>
      </c>
      <c r="C32" s="1" t="s">
        <v>9</v>
      </c>
      <c r="D32" s="69" t="s">
        <v>18</v>
      </c>
      <c r="E32" s="70"/>
      <c r="F32" s="71"/>
      <c r="G32" s="116"/>
    </row>
    <row r="33" spans="2:7" ht="22.5" customHeight="1" x14ac:dyDescent="0.25">
      <c r="B33" s="66" t="s">
        <v>12</v>
      </c>
      <c r="C33" s="67"/>
      <c r="D33" s="67"/>
      <c r="E33" s="67"/>
      <c r="F33" s="68"/>
      <c r="G33" s="114">
        <f>SUM(G30,G23,G14,G8)</f>
        <v>2210.7103999999999</v>
      </c>
    </row>
  </sheetData>
  <mergeCells count="15">
    <mergeCell ref="D31:F31"/>
    <mergeCell ref="D32:F32"/>
    <mergeCell ref="B33:F33"/>
    <mergeCell ref="A15:A23"/>
    <mergeCell ref="B15:B23"/>
    <mergeCell ref="C23:F23"/>
    <mergeCell ref="A24:A30"/>
    <mergeCell ref="B24:B30"/>
    <mergeCell ref="C30:F30"/>
    <mergeCell ref="A3:A8"/>
    <mergeCell ref="B3:B8"/>
    <mergeCell ref="C8:F8"/>
    <mergeCell ref="A9:A14"/>
    <mergeCell ref="B9:B14"/>
    <mergeCell ref="C14:F14"/>
  </mergeCells>
  <pageMargins left="0.70866141732283472" right="0.70866141732283472" top="0.74803149606299213" bottom="0.74803149606299213" header="0.31496062992125984" footer="0.31496062992125984"/>
  <pageSetup scale="79" orientation="portrait" horizontalDpi="1200" verticalDpi="1200" r:id="rId1"/>
  <headerFooter>
    <oddHeader>&amp;R&amp;G</oddHeader>
    <oddFooter>&amp;C© Permitida su reproducción citando a su autor: Pablo Lledó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2:G33"/>
  <sheetViews>
    <sheetView zoomScale="80" zoomScaleNormal="80" workbookViewId="0">
      <selection activeCell="K25" sqref="K25"/>
    </sheetView>
  </sheetViews>
  <sheetFormatPr baseColWidth="10" defaultColWidth="9.140625" defaultRowHeight="15" x14ac:dyDescent="0.25"/>
  <cols>
    <col min="1" max="1" width="5.28515625" bestFit="1" customWidth="1"/>
    <col min="2" max="2" width="7.85546875" customWidth="1"/>
    <col min="3" max="3" width="34.28515625" bestFit="1" customWidth="1"/>
    <col min="4" max="4" width="8.85546875" bestFit="1" customWidth="1"/>
    <col min="5" max="5" width="20.140625" customWidth="1"/>
    <col min="6" max="6" width="11.140625" bestFit="1" customWidth="1"/>
    <col min="7" max="7" width="28.7109375" customWidth="1"/>
  </cols>
  <sheetData>
    <row r="2" spans="1:7" ht="24.75" customHeight="1" x14ac:dyDescent="0.25">
      <c r="A2" s="3" t="s">
        <v>15</v>
      </c>
      <c r="B2" s="3" t="s">
        <v>10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7" ht="23.25" customHeight="1" x14ac:dyDescent="0.25">
      <c r="A3" s="61" t="s">
        <v>53</v>
      </c>
      <c r="B3" s="61">
        <v>1</v>
      </c>
      <c r="C3" s="6" t="s">
        <v>29</v>
      </c>
      <c r="D3" s="6">
        <v>8</v>
      </c>
      <c r="E3" s="6" t="s">
        <v>34</v>
      </c>
      <c r="F3" s="6">
        <v>0.54020000000000001</v>
      </c>
      <c r="G3" s="115">
        <f t="shared" ref="G3:G8" si="0">(D3*F3)</f>
        <v>4.3216000000000001</v>
      </c>
    </row>
    <row r="4" spans="1:7" ht="23.25" customHeight="1" x14ac:dyDescent="0.25">
      <c r="A4" s="61"/>
      <c r="B4" s="61"/>
      <c r="C4" s="17" t="s">
        <v>121</v>
      </c>
      <c r="D4" s="17">
        <v>1</v>
      </c>
      <c r="E4" s="17" t="s">
        <v>120</v>
      </c>
      <c r="F4" s="17">
        <v>173.08</v>
      </c>
      <c r="G4" s="115">
        <v>173.08</v>
      </c>
    </row>
    <row r="5" spans="1:7" ht="23.25" customHeight="1" x14ac:dyDescent="0.25">
      <c r="A5" s="61"/>
      <c r="B5" s="61"/>
      <c r="C5" s="17" t="s">
        <v>76</v>
      </c>
      <c r="D5" s="17">
        <v>1</v>
      </c>
      <c r="E5" s="17" t="s">
        <v>77</v>
      </c>
      <c r="F5" s="17">
        <v>71.42</v>
      </c>
      <c r="G5" s="115">
        <f t="shared" si="0"/>
        <v>71.42</v>
      </c>
    </row>
    <row r="6" spans="1:7" ht="23.25" customHeight="1" x14ac:dyDescent="0.25">
      <c r="A6" s="61"/>
      <c r="B6" s="61"/>
      <c r="C6" s="6" t="s">
        <v>30</v>
      </c>
      <c r="D6" s="6">
        <v>8</v>
      </c>
      <c r="E6" s="6" t="s">
        <v>33</v>
      </c>
      <c r="F6" s="6">
        <v>0.84699999999999998</v>
      </c>
      <c r="G6" s="115">
        <f t="shared" si="0"/>
        <v>6.7759999999999998</v>
      </c>
    </row>
    <row r="7" spans="1:7" ht="23.25" customHeight="1" x14ac:dyDescent="0.25">
      <c r="A7" s="61"/>
      <c r="B7" s="61"/>
      <c r="C7" s="14" t="s">
        <v>74</v>
      </c>
      <c r="D7" s="14">
        <v>1</v>
      </c>
      <c r="E7" s="14" t="s">
        <v>75</v>
      </c>
      <c r="F7" s="14">
        <v>2</v>
      </c>
      <c r="G7" s="115">
        <f t="shared" si="0"/>
        <v>2</v>
      </c>
    </row>
    <row r="8" spans="1:7" ht="23.25" customHeight="1" x14ac:dyDescent="0.25">
      <c r="A8" s="61"/>
      <c r="B8" s="61"/>
      <c r="C8" s="6" t="s">
        <v>31</v>
      </c>
      <c r="D8" s="6">
        <v>2</v>
      </c>
      <c r="E8" s="6" t="s">
        <v>32</v>
      </c>
      <c r="F8" s="6">
        <v>1</v>
      </c>
      <c r="G8" s="115">
        <f t="shared" si="0"/>
        <v>2</v>
      </c>
    </row>
    <row r="9" spans="1:7" ht="23.25" customHeight="1" x14ac:dyDescent="0.25">
      <c r="A9" s="61"/>
      <c r="B9" s="61"/>
      <c r="C9" s="62" t="s">
        <v>11</v>
      </c>
      <c r="D9" s="63"/>
      <c r="E9" s="63"/>
      <c r="F9" s="64"/>
      <c r="G9" s="113">
        <f>SUM(G3:G8)</f>
        <v>259.5976</v>
      </c>
    </row>
    <row r="10" spans="1:7" ht="23.25" customHeight="1" x14ac:dyDescent="0.25">
      <c r="A10" s="61" t="s">
        <v>54</v>
      </c>
      <c r="B10" s="61">
        <v>2</v>
      </c>
      <c r="C10" s="6" t="s">
        <v>29</v>
      </c>
      <c r="D10" s="6">
        <v>8</v>
      </c>
      <c r="E10" s="6" t="s">
        <v>34</v>
      </c>
      <c r="F10" s="6">
        <v>0.54020000000000001</v>
      </c>
      <c r="G10" s="115">
        <f t="shared" ref="G10:G15" si="1">(D10*F10)</f>
        <v>4.3216000000000001</v>
      </c>
    </row>
    <row r="11" spans="1:7" ht="23.25" customHeight="1" x14ac:dyDescent="0.25">
      <c r="A11" s="61"/>
      <c r="B11" s="61"/>
      <c r="C11" s="6" t="s">
        <v>30</v>
      </c>
      <c r="D11" s="6">
        <v>8</v>
      </c>
      <c r="E11" s="6" t="s">
        <v>33</v>
      </c>
      <c r="F11" s="6">
        <v>0.84699999999999998</v>
      </c>
      <c r="G11" s="115">
        <f t="shared" si="1"/>
        <v>6.7759999999999998</v>
      </c>
    </row>
    <row r="12" spans="1:7" ht="23.25" customHeight="1" x14ac:dyDescent="0.25">
      <c r="A12" s="61"/>
      <c r="B12" s="61"/>
      <c r="C12" s="17" t="s">
        <v>121</v>
      </c>
      <c r="D12" s="17">
        <v>1</v>
      </c>
      <c r="E12" s="17" t="s">
        <v>120</v>
      </c>
      <c r="F12" s="17">
        <v>173.08</v>
      </c>
      <c r="G12" s="115">
        <v>173.08</v>
      </c>
    </row>
    <row r="13" spans="1:7" ht="23.25" customHeight="1" x14ac:dyDescent="0.25">
      <c r="A13" s="61"/>
      <c r="B13" s="61"/>
      <c r="C13" s="17" t="s">
        <v>76</v>
      </c>
      <c r="D13" s="17">
        <v>1</v>
      </c>
      <c r="E13" s="17" t="s">
        <v>77</v>
      </c>
      <c r="F13" s="17">
        <v>71.42</v>
      </c>
      <c r="G13" s="115">
        <f t="shared" si="1"/>
        <v>71.42</v>
      </c>
    </row>
    <row r="14" spans="1:7" ht="23.25" customHeight="1" x14ac:dyDescent="0.25">
      <c r="A14" s="61"/>
      <c r="B14" s="61"/>
      <c r="C14" s="14" t="s">
        <v>74</v>
      </c>
      <c r="D14" s="14">
        <v>1</v>
      </c>
      <c r="E14" s="14" t="s">
        <v>75</v>
      </c>
      <c r="F14" s="14">
        <v>2</v>
      </c>
      <c r="G14" s="115">
        <f t="shared" si="1"/>
        <v>2</v>
      </c>
    </row>
    <row r="15" spans="1:7" ht="23.25" customHeight="1" x14ac:dyDescent="0.25">
      <c r="A15" s="61"/>
      <c r="B15" s="61"/>
      <c r="C15" s="6" t="s">
        <v>31</v>
      </c>
      <c r="D15" s="6">
        <v>2</v>
      </c>
      <c r="E15" s="6" t="s">
        <v>32</v>
      </c>
      <c r="F15" s="6">
        <v>1</v>
      </c>
      <c r="G15" s="115">
        <f t="shared" si="1"/>
        <v>2</v>
      </c>
    </row>
    <row r="16" spans="1:7" ht="23.25" customHeight="1" x14ac:dyDescent="0.25">
      <c r="A16" s="61"/>
      <c r="B16" s="61"/>
      <c r="C16" s="62" t="s">
        <v>11</v>
      </c>
      <c r="D16" s="63"/>
      <c r="E16" s="63"/>
      <c r="F16" s="64"/>
      <c r="G16" s="113">
        <f>SUM(G10:G15)</f>
        <v>259.5976</v>
      </c>
    </row>
    <row r="17" spans="1:7" ht="23.25" customHeight="1" x14ac:dyDescent="0.25">
      <c r="A17" s="61" t="s">
        <v>55</v>
      </c>
      <c r="B17" s="61">
        <v>3</v>
      </c>
      <c r="C17" s="6" t="s">
        <v>29</v>
      </c>
      <c r="D17" s="6">
        <v>8</v>
      </c>
      <c r="E17" s="6" t="s">
        <v>34</v>
      </c>
      <c r="F17" s="6">
        <v>0.54020000000000001</v>
      </c>
      <c r="G17" s="115">
        <f t="shared" ref="G17:G22" si="2">(D17*F17)</f>
        <v>4.3216000000000001</v>
      </c>
    </row>
    <row r="18" spans="1:7" ht="23.25" customHeight="1" x14ac:dyDescent="0.25">
      <c r="A18" s="61"/>
      <c r="B18" s="61"/>
      <c r="C18" s="6" t="s">
        <v>30</v>
      </c>
      <c r="D18" s="6">
        <v>8</v>
      </c>
      <c r="E18" s="6" t="s">
        <v>33</v>
      </c>
      <c r="F18" s="6">
        <v>0.84699999999999998</v>
      </c>
      <c r="G18" s="115">
        <f t="shared" si="2"/>
        <v>6.7759999999999998</v>
      </c>
    </row>
    <row r="19" spans="1:7" ht="23.25" customHeight="1" x14ac:dyDescent="0.25">
      <c r="A19" s="61"/>
      <c r="B19" s="61"/>
      <c r="C19" s="17" t="s">
        <v>76</v>
      </c>
      <c r="D19" s="17">
        <v>1</v>
      </c>
      <c r="E19" s="17" t="s">
        <v>77</v>
      </c>
      <c r="F19" s="17">
        <v>71.42</v>
      </c>
      <c r="G19" s="115">
        <f t="shared" si="2"/>
        <v>71.42</v>
      </c>
    </row>
    <row r="20" spans="1:7" ht="23.25" customHeight="1" x14ac:dyDescent="0.25">
      <c r="A20" s="61"/>
      <c r="B20" s="61"/>
      <c r="C20" s="14" t="s">
        <v>74</v>
      </c>
      <c r="D20" s="14">
        <v>1</v>
      </c>
      <c r="E20" s="14" t="s">
        <v>75</v>
      </c>
      <c r="F20" s="14">
        <v>2</v>
      </c>
      <c r="G20" s="115">
        <f t="shared" si="2"/>
        <v>2</v>
      </c>
    </row>
    <row r="21" spans="1:7" ht="23.25" customHeight="1" x14ac:dyDescent="0.25">
      <c r="A21" s="61"/>
      <c r="B21" s="61"/>
      <c r="C21" s="17" t="s">
        <v>121</v>
      </c>
      <c r="D21" s="17">
        <v>1</v>
      </c>
      <c r="E21" s="17" t="s">
        <v>120</v>
      </c>
      <c r="F21" s="17">
        <v>173.08</v>
      </c>
      <c r="G21" s="115">
        <v>173.08</v>
      </c>
    </row>
    <row r="22" spans="1:7" ht="23.25" customHeight="1" x14ac:dyDescent="0.25">
      <c r="A22" s="61"/>
      <c r="B22" s="61"/>
      <c r="C22" s="6" t="s">
        <v>31</v>
      </c>
      <c r="D22" s="6">
        <v>4</v>
      </c>
      <c r="E22" s="6" t="s">
        <v>32</v>
      </c>
      <c r="F22" s="6">
        <v>1</v>
      </c>
      <c r="G22" s="115">
        <f t="shared" si="2"/>
        <v>4</v>
      </c>
    </row>
    <row r="23" spans="1:7" ht="23.25" customHeight="1" x14ac:dyDescent="0.25">
      <c r="A23" s="61"/>
      <c r="B23" s="61"/>
      <c r="C23" s="62" t="s">
        <v>11</v>
      </c>
      <c r="D23" s="63"/>
      <c r="E23" s="63"/>
      <c r="F23" s="64"/>
      <c r="G23" s="113">
        <f>SUM(G17:G22)</f>
        <v>261.5976</v>
      </c>
    </row>
    <row r="24" spans="1:7" ht="23.25" customHeight="1" x14ac:dyDescent="0.25">
      <c r="A24" s="61" t="s">
        <v>56</v>
      </c>
      <c r="B24" s="61">
        <v>4</v>
      </c>
      <c r="C24" s="6" t="s">
        <v>29</v>
      </c>
      <c r="D24" s="6">
        <v>8</v>
      </c>
      <c r="E24" s="6" t="s">
        <v>34</v>
      </c>
      <c r="F24" s="6">
        <v>0.54020000000000001</v>
      </c>
      <c r="G24" s="115">
        <f t="shared" ref="G24:G29" si="3">(D24*F24)</f>
        <v>4.3216000000000001</v>
      </c>
    </row>
    <row r="25" spans="1:7" ht="23.25" customHeight="1" x14ac:dyDescent="0.25">
      <c r="A25" s="61"/>
      <c r="B25" s="61"/>
      <c r="C25" s="6" t="s">
        <v>30</v>
      </c>
      <c r="D25" s="6">
        <v>8</v>
      </c>
      <c r="E25" s="6" t="s">
        <v>33</v>
      </c>
      <c r="F25" s="6">
        <v>0.84699999999999998</v>
      </c>
      <c r="G25" s="115">
        <f t="shared" si="3"/>
        <v>6.7759999999999998</v>
      </c>
    </row>
    <row r="26" spans="1:7" ht="23.25" customHeight="1" x14ac:dyDescent="0.25">
      <c r="A26" s="61"/>
      <c r="B26" s="61"/>
      <c r="C26" s="14" t="s">
        <v>74</v>
      </c>
      <c r="D26" s="14">
        <v>1</v>
      </c>
      <c r="E26" s="14" t="s">
        <v>75</v>
      </c>
      <c r="F26" s="14">
        <v>2</v>
      </c>
      <c r="G26" s="115">
        <f t="shared" si="3"/>
        <v>2</v>
      </c>
    </row>
    <row r="27" spans="1:7" ht="23.25" customHeight="1" x14ac:dyDescent="0.25">
      <c r="A27" s="61"/>
      <c r="B27" s="61"/>
      <c r="C27" s="17" t="s">
        <v>76</v>
      </c>
      <c r="D27" s="17">
        <v>1</v>
      </c>
      <c r="E27" s="17" t="s">
        <v>77</v>
      </c>
      <c r="F27" s="17">
        <v>71.42</v>
      </c>
      <c r="G27" s="115">
        <f t="shared" si="3"/>
        <v>71.42</v>
      </c>
    </row>
    <row r="28" spans="1:7" ht="23.25" customHeight="1" x14ac:dyDescent="0.25">
      <c r="A28" s="61"/>
      <c r="B28" s="61"/>
      <c r="C28" s="17" t="s">
        <v>121</v>
      </c>
      <c r="D28" s="17">
        <v>1</v>
      </c>
      <c r="E28" s="17" t="s">
        <v>120</v>
      </c>
      <c r="F28" s="17">
        <v>173.08</v>
      </c>
      <c r="G28" s="115">
        <v>173.08</v>
      </c>
    </row>
    <row r="29" spans="1:7" ht="23.25" customHeight="1" x14ac:dyDescent="0.25">
      <c r="A29" s="61"/>
      <c r="B29" s="61"/>
      <c r="C29" s="6" t="s">
        <v>31</v>
      </c>
      <c r="D29" s="6">
        <v>3</v>
      </c>
      <c r="E29" s="6" t="s">
        <v>32</v>
      </c>
      <c r="F29" s="6">
        <v>1</v>
      </c>
      <c r="G29" s="115">
        <f t="shared" si="3"/>
        <v>3</v>
      </c>
    </row>
    <row r="30" spans="1:7" ht="23.25" customHeight="1" x14ac:dyDescent="0.25">
      <c r="A30" s="61"/>
      <c r="B30" s="61" t="s">
        <v>8</v>
      </c>
      <c r="C30" s="62" t="s">
        <v>11</v>
      </c>
      <c r="D30" s="63"/>
      <c r="E30" s="63"/>
      <c r="F30" s="64"/>
      <c r="G30" s="113">
        <f>SUM(G24:G29)</f>
        <v>260.5976</v>
      </c>
    </row>
    <row r="31" spans="1:7" x14ac:dyDescent="0.25">
      <c r="A31" s="7"/>
      <c r="B31" s="7" t="s">
        <v>8</v>
      </c>
      <c r="C31" s="4" t="s">
        <v>17</v>
      </c>
      <c r="D31" s="69" t="s">
        <v>18</v>
      </c>
      <c r="E31" s="70"/>
      <c r="F31" s="71"/>
      <c r="G31" s="116"/>
    </row>
    <row r="32" spans="1:7" x14ac:dyDescent="0.25">
      <c r="A32" s="1"/>
      <c r="B32" s="1" t="s">
        <v>8</v>
      </c>
      <c r="C32" s="1" t="s">
        <v>9</v>
      </c>
      <c r="D32" s="69" t="s">
        <v>18</v>
      </c>
      <c r="E32" s="70"/>
      <c r="F32" s="71"/>
      <c r="G32" s="116"/>
    </row>
    <row r="33" spans="2:7" x14ac:dyDescent="0.25">
      <c r="B33" s="66" t="s">
        <v>12</v>
      </c>
      <c r="C33" s="67"/>
      <c r="D33" s="67"/>
      <c r="E33" s="67"/>
      <c r="F33" s="68"/>
      <c r="G33" s="114">
        <f>SUM(G30,G23,G16,G9)</f>
        <v>1041.3904</v>
      </c>
    </row>
  </sheetData>
  <mergeCells count="15">
    <mergeCell ref="D31:F31"/>
    <mergeCell ref="D32:F32"/>
    <mergeCell ref="B33:F33"/>
    <mergeCell ref="A17:A23"/>
    <mergeCell ref="B17:B23"/>
    <mergeCell ref="C23:F23"/>
    <mergeCell ref="A24:A30"/>
    <mergeCell ref="B24:B30"/>
    <mergeCell ref="C30:F30"/>
    <mergeCell ref="A3:A9"/>
    <mergeCell ref="B3:B9"/>
    <mergeCell ref="C9:F9"/>
    <mergeCell ref="A10:A16"/>
    <mergeCell ref="B10:B16"/>
    <mergeCell ref="C16:F16"/>
  </mergeCells>
  <pageMargins left="0.70866141732283472" right="0.70866141732283472" top="0.74803149606299213" bottom="0.74803149606299213" header="0.31496062992125984" footer="0.31496062992125984"/>
  <pageSetup scale="81" orientation="portrait" horizontalDpi="1200" verticalDpi="1200" r:id="rId1"/>
  <headerFooter>
    <oddHeader>&amp;R&amp;G</oddHeader>
    <oddFooter>&amp;C© Permitida su reproducción citando a su autor: Pablo Lledó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2:G33"/>
  <sheetViews>
    <sheetView zoomScale="80" zoomScaleNormal="80" workbookViewId="0">
      <selection activeCell="H25" sqref="H25"/>
    </sheetView>
  </sheetViews>
  <sheetFormatPr baseColWidth="10" defaultColWidth="9.140625" defaultRowHeight="15" x14ac:dyDescent="0.25"/>
  <cols>
    <col min="1" max="1" width="5.28515625" bestFit="1" customWidth="1"/>
    <col min="2" max="2" width="7.85546875" customWidth="1"/>
    <col min="3" max="3" width="34.28515625" bestFit="1" customWidth="1"/>
    <col min="4" max="4" width="8.85546875" bestFit="1" customWidth="1"/>
    <col min="5" max="5" width="20.140625" customWidth="1"/>
    <col min="6" max="6" width="11.140625" bestFit="1" customWidth="1"/>
    <col min="7" max="7" width="28.7109375" customWidth="1"/>
  </cols>
  <sheetData>
    <row r="2" spans="1:7" ht="24.75" customHeight="1" x14ac:dyDescent="0.25">
      <c r="A2" s="3" t="s">
        <v>15</v>
      </c>
      <c r="B2" s="3" t="s">
        <v>10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7" ht="23.25" customHeight="1" x14ac:dyDescent="0.25">
      <c r="A3" s="61" t="s">
        <v>57</v>
      </c>
      <c r="B3" s="61">
        <v>1</v>
      </c>
      <c r="C3" s="6" t="s">
        <v>29</v>
      </c>
      <c r="D3" s="6">
        <v>8</v>
      </c>
      <c r="E3" s="6" t="s">
        <v>34</v>
      </c>
      <c r="F3" s="6">
        <v>0.54020000000000001</v>
      </c>
      <c r="G3" s="115">
        <f t="shared" ref="G3:G8" si="0">(D3*F3)</f>
        <v>4.3216000000000001</v>
      </c>
    </row>
    <row r="4" spans="1:7" ht="23.25" customHeight="1" x14ac:dyDescent="0.25">
      <c r="A4" s="61"/>
      <c r="B4" s="61"/>
      <c r="C4" s="6" t="s">
        <v>30</v>
      </c>
      <c r="D4" s="6">
        <v>8</v>
      </c>
      <c r="E4" s="6" t="s">
        <v>33</v>
      </c>
      <c r="F4" s="6">
        <v>0.84699999999999998</v>
      </c>
      <c r="G4" s="115">
        <f t="shared" si="0"/>
        <v>6.7759999999999998</v>
      </c>
    </row>
    <row r="5" spans="1:7" ht="23.25" customHeight="1" x14ac:dyDescent="0.25">
      <c r="A5" s="61"/>
      <c r="B5" s="61"/>
      <c r="C5" s="17" t="s">
        <v>76</v>
      </c>
      <c r="D5" s="17">
        <v>1</v>
      </c>
      <c r="E5" s="17" t="s">
        <v>77</v>
      </c>
      <c r="F5" s="17">
        <v>71.42</v>
      </c>
      <c r="G5" s="115">
        <f t="shared" si="0"/>
        <v>71.42</v>
      </c>
    </row>
    <row r="6" spans="1:7" ht="23.25" customHeight="1" x14ac:dyDescent="0.25">
      <c r="A6" s="61"/>
      <c r="B6" s="61"/>
      <c r="C6" s="17" t="s">
        <v>121</v>
      </c>
      <c r="D6" s="17">
        <v>1</v>
      </c>
      <c r="E6" s="17" t="s">
        <v>120</v>
      </c>
      <c r="F6" s="17">
        <v>173.08</v>
      </c>
      <c r="G6" s="115">
        <v>173.08</v>
      </c>
    </row>
    <row r="7" spans="1:7" ht="23.25" customHeight="1" x14ac:dyDescent="0.25">
      <c r="A7" s="61"/>
      <c r="B7" s="61"/>
      <c r="C7" s="14" t="s">
        <v>74</v>
      </c>
      <c r="D7" s="14">
        <v>1</v>
      </c>
      <c r="E7" s="14" t="s">
        <v>75</v>
      </c>
      <c r="F7" s="14">
        <v>2</v>
      </c>
      <c r="G7" s="115">
        <f t="shared" si="0"/>
        <v>2</v>
      </c>
    </row>
    <row r="8" spans="1:7" ht="23.25" customHeight="1" x14ac:dyDescent="0.25">
      <c r="A8" s="61"/>
      <c r="B8" s="61"/>
      <c r="C8" s="6" t="s">
        <v>31</v>
      </c>
      <c r="D8" s="6">
        <v>10</v>
      </c>
      <c r="E8" s="6" t="s">
        <v>32</v>
      </c>
      <c r="F8" s="6">
        <v>1</v>
      </c>
      <c r="G8" s="115">
        <f t="shared" si="0"/>
        <v>10</v>
      </c>
    </row>
    <row r="9" spans="1:7" ht="23.25" customHeight="1" x14ac:dyDescent="0.25">
      <c r="A9" s="61"/>
      <c r="B9" s="61"/>
      <c r="C9" s="62" t="s">
        <v>11</v>
      </c>
      <c r="D9" s="63"/>
      <c r="E9" s="63"/>
      <c r="F9" s="64"/>
      <c r="G9" s="113">
        <f>SUM(G3:G8)</f>
        <v>267.5976</v>
      </c>
    </row>
    <row r="10" spans="1:7" ht="23.25" customHeight="1" x14ac:dyDescent="0.25">
      <c r="A10" s="61" t="s">
        <v>58</v>
      </c>
      <c r="B10" s="61">
        <v>2</v>
      </c>
      <c r="C10" s="6" t="s">
        <v>29</v>
      </c>
      <c r="D10" s="6">
        <v>8</v>
      </c>
      <c r="E10" s="6" t="s">
        <v>34</v>
      </c>
      <c r="F10" s="6">
        <v>0.54020000000000001</v>
      </c>
      <c r="G10" s="115">
        <f t="shared" ref="G10:G15" si="1">(D10*F10)</f>
        <v>4.3216000000000001</v>
      </c>
    </row>
    <row r="11" spans="1:7" ht="23.25" customHeight="1" x14ac:dyDescent="0.25">
      <c r="A11" s="61"/>
      <c r="B11" s="61"/>
      <c r="C11" s="17" t="s">
        <v>76</v>
      </c>
      <c r="D11" s="17">
        <v>1</v>
      </c>
      <c r="E11" s="17" t="s">
        <v>77</v>
      </c>
      <c r="F11" s="17">
        <v>71.42</v>
      </c>
      <c r="G11" s="115">
        <f t="shared" si="1"/>
        <v>71.42</v>
      </c>
    </row>
    <row r="12" spans="1:7" ht="23.25" customHeight="1" x14ac:dyDescent="0.25">
      <c r="A12" s="61"/>
      <c r="B12" s="61"/>
      <c r="C12" s="17" t="s">
        <v>121</v>
      </c>
      <c r="D12" s="17">
        <v>1</v>
      </c>
      <c r="E12" s="17" t="s">
        <v>120</v>
      </c>
      <c r="F12" s="17">
        <v>173.08</v>
      </c>
      <c r="G12" s="115">
        <v>173.08</v>
      </c>
    </row>
    <row r="13" spans="1:7" ht="23.25" customHeight="1" x14ac:dyDescent="0.25">
      <c r="A13" s="61"/>
      <c r="B13" s="61"/>
      <c r="C13" s="14" t="s">
        <v>74</v>
      </c>
      <c r="D13" s="14">
        <v>1</v>
      </c>
      <c r="E13" s="14" t="s">
        <v>75</v>
      </c>
      <c r="F13" s="14">
        <v>2</v>
      </c>
      <c r="G13" s="115">
        <f t="shared" si="1"/>
        <v>2</v>
      </c>
    </row>
    <row r="14" spans="1:7" ht="23.25" customHeight="1" x14ac:dyDescent="0.25">
      <c r="A14" s="61"/>
      <c r="B14" s="61"/>
      <c r="C14" s="6" t="s">
        <v>30</v>
      </c>
      <c r="D14" s="6">
        <v>8</v>
      </c>
      <c r="E14" s="6" t="s">
        <v>33</v>
      </c>
      <c r="F14" s="6">
        <v>0.84699999999999998</v>
      </c>
      <c r="G14" s="115">
        <f t="shared" si="1"/>
        <v>6.7759999999999998</v>
      </c>
    </row>
    <row r="15" spans="1:7" ht="23.25" customHeight="1" x14ac:dyDescent="0.25">
      <c r="A15" s="61"/>
      <c r="B15" s="61"/>
      <c r="C15" s="6" t="s">
        <v>31</v>
      </c>
      <c r="D15" s="6">
        <v>2</v>
      </c>
      <c r="E15" s="6" t="s">
        <v>32</v>
      </c>
      <c r="F15" s="6">
        <v>1</v>
      </c>
      <c r="G15" s="115">
        <f t="shared" si="1"/>
        <v>2</v>
      </c>
    </row>
    <row r="16" spans="1:7" ht="23.25" customHeight="1" x14ac:dyDescent="0.25">
      <c r="A16" s="61"/>
      <c r="B16" s="61"/>
      <c r="C16" s="62" t="s">
        <v>11</v>
      </c>
      <c r="D16" s="63"/>
      <c r="E16" s="63"/>
      <c r="F16" s="64"/>
      <c r="G16" s="113">
        <f>SUM(G10:G15)</f>
        <v>259.5976</v>
      </c>
    </row>
    <row r="17" spans="1:7" ht="23.25" customHeight="1" x14ac:dyDescent="0.25">
      <c r="A17" s="61" t="s">
        <v>59</v>
      </c>
      <c r="B17" s="61">
        <v>3</v>
      </c>
      <c r="C17" s="6" t="s">
        <v>29</v>
      </c>
      <c r="D17" s="6">
        <v>8</v>
      </c>
      <c r="E17" s="6" t="s">
        <v>34</v>
      </c>
      <c r="F17" s="6">
        <v>0.54020000000000001</v>
      </c>
      <c r="G17" s="115">
        <f t="shared" ref="G17:G22" si="2">(D17*F17)</f>
        <v>4.3216000000000001</v>
      </c>
    </row>
    <row r="18" spans="1:7" ht="23.25" customHeight="1" x14ac:dyDescent="0.25">
      <c r="A18" s="61"/>
      <c r="B18" s="61"/>
      <c r="C18" s="17" t="s">
        <v>76</v>
      </c>
      <c r="D18" s="17">
        <v>1</v>
      </c>
      <c r="E18" s="17" t="s">
        <v>77</v>
      </c>
      <c r="F18" s="17">
        <v>71.42</v>
      </c>
      <c r="G18" s="115">
        <f t="shared" si="2"/>
        <v>71.42</v>
      </c>
    </row>
    <row r="19" spans="1:7" ht="23.25" customHeight="1" x14ac:dyDescent="0.25">
      <c r="A19" s="61"/>
      <c r="B19" s="61"/>
      <c r="C19" s="17" t="s">
        <v>121</v>
      </c>
      <c r="D19" s="17">
        <v>1</v>
      </c>
      <c r="E19" s="17" t="s">
        <v>120</v>
      </c>
      <c r="F19" s="17">
        <v>173.08</v>
      </c>
      <c r="G19" s="115">
        <v>173.08</v>
      </c>
    </row>
    <row r="20" spans="1:7" ht="23.25" customHeight="1" x14ac:dyDescent="0.25">
      <c r="A20" s="61"/>
      <c r="B20" s="61"/>
      <c r="C20" s="14" t="s">
        <v>74</v>
      </c>
      <c r="D20" s="14">
        <v>1</v>
      </c>
      <c r="E20" s="14" t="s">
        <v>75</v>
      </c>
      <c r="F20" s="14">
        <v>2</v>
      </c>
      <c r="G20" s="115">
        <f t="shared" si="2"/>
        <v>2</v>
      </c>
    </row>
    <row r="21" spans="1:7" ht="23.25" customHeight="1" x14ac:dyDescent="0.25">
      <c r="A21" s="61"/>
      <c r="B21" s="61"/>
      <c r="C21" s="6" t="s">
        <v>30</v>
      </c>
      <c r="D21" s="6">
        <v>8</v>
      </c>
      <c r="E21" s="6" t="s">
        <v>33</v>
      </c>
      <c r="F21" s="6">
        <v>0.84699999999999998</v>
      </c>
      <c r="G21" s="115">
        <f t="shared" si="2"/>
        <v>6.7759999999999998</v>
      </c>
    </row>
    <row r="22" spans="1:7" ht="23.25" customHeight="1" x14ac:dyDescent="0.25">
      <c r="A22" s="61"/>
      <c r="B22" s="61"/>
      <c r="C22" s="6" t="s">
        <v>31</v>
      </c>
      <c r="D22" s="6">
        <v>10</v>
      </c>
      <c r="E22" s="6" t="s">
        <v>32</v>
      </c>
      <c r="F22" s="6">
        <v>1</v>
      </c>
      <c r="G22" s="115">
        <f t="shared" si="2"/>
        <v>10</v>
      </c>
    </row>
    <row r="23" spans="1:7" ht="23.25" customHeight="1" x14ac:dyDescent="0.25">
      <c r="A23" s="61"/>
      <c r="B23" s="61"/>
      <c r="C23" s="62" t="s">
        <v>11</v>
      </c>
      <c r="D23" s="63"/>
      <c r="E23" s="63"/>
      <c r="F23" s="64"/>
      <c r="G23" s="113">
        <f>SUM(G17:G22)</f>
        <v>267.5976</v>
      </c>
    </row>
    <row r="24" spans="1:7" ht="23.25" customHeight="1" x14ac:dyDescent="0.25">
      <c r="A24" s="61" t="s">
        <v>60</v>
      </c>
      <c r="B24" s="61">
        <v>4</v>
      </c>
      <c r="C24" s="6" t="s">
        <v>29</v>
      </c>
      <c r="D24" s="6">
        <v>8</v>
      </c>
      <c r="E24" s="6" t="s">
        <v>34</v>
      </c>
      <c r="F24" s="6">
        <v>0.54020000000000001</v>
      </c>
      <c r="G24" s="115">
        <f t="shared" ref="G24:G29" si="3">(D24*F24)</f>
        <v>4.3216000000000001</v>
      </c>
    </row>
    <row r="25" spans="1:7" ht="23.25" customHeight="1" x14ac:dyDescent="0.25">
      <c r="A25" s="61"/>
      <c r="B25" s="61"/>
      <c r="C25" s="17" t="s">
        <v>76</v>
      </c>
      <c r="D25" s="17">
        <v>1</v>
      </c>
      <c r="E25" s="17" t="s">
        <v>77</v>
      </c>
      <c r="F25" s="17">
        <v>71.42</v>
      </c>
      <c r="G25" s="115">
        <f t="shared" si="3"/>
        <v>71.42</v>
      </c>
    </row>
    <row r="26" spans="1:7" ht="23.25" customHeight="1" x14ac:dyDescent="0.25">
      <c r="A26" s="61"/>
      <c r="B26" s="61"/>
      <c r="C26" s="17" t="s">
        <v>121</v>
      </c>
      <c r="D26" s="17">
        <v>1</v>
      </c>
      <c r="E26" s="17" t="s">
        <v>120</v>
      </c>
      <c r="F26" s="17">
        <v>173.08</v>
      </c>
      <c r="G26" s="115">
        <v>173.08</v>
      </c>
    </row>
    <row r="27" spans="1:7" ht="23.25" customHeight="1" x14ac:dyDescent="0.25">
      <c r="A27" s="61"/>
      <c r="B27" s="61"/>
      <c r="C27" s="14" t="s">
        <v>74</v>
      </c>
      <c r="D27" s="14">
        <v>1</v>
      </c>
      <c r="E27" s="14" t="s">
        <v>75</v>
      </c>
      <c r="F27" s="14">
        <v>2</v>
      </c>
      <c r="G27" s="115">
        <f t="shared" si="3"/>
        <v>2</v>
      </c>
    </row>
    <row r="28" spans="1:7" ht="23.25" customHeight="1" x14ac:dyDescent="0.25">
      <c r="A28" s="61"/>
      <c r="B28" s="61"/>
      <c r="C28" s="6" t="s">
        <v>30</v>
      </c>
      <c r="D28" s="6">
        <v>8</v>
      </c>
      <c r="E28" s="6" t="s">
        <v>33</v>
      </c>
      <c r="F28" s="6">
        <v>0.84699999999999998</v>
      </c>
      <c r="G28" s="115">
        <f t="shared" si="3"/>
        <v>6.7759999999999998</v>
      </c>
    </row>
    <row r="29" spans="1:7" ht="23.25" customHeight="1" x14ac:dyDescent="0.25">
      <c r="A29" s="61"/>
      <c r="B29" s="61"/>
      <c r="C29" s="6" t="s">
        <v>31</v>
      </c>
      <c r="D29" s="6">
        <v>50</v>
      </c>
      <c r="E29" s="6" t="s">
        <v>32</v>
      </c>
      <c r="F29" s="6">
        <v>1</v>
      </c>
      <c r="G29" s="115">
        <f t="shared" si="3"/>
        <v>50</v>
      </c>
    </row>
    <row r="30" spans="1:7" ht="23.25" customHeight="1" x14ac:dyDescent="0.25">
      <c r="A30" s="61"/>
      <c r="B30" s="61" t="s">
        <v>8</v>
      </c>
      <c r="C30" s="62" t="s">
        <v>11</v>
      </c>
      <c r="D30" s="63"/>
      <c r="E30" s="63"/>
      <c r="F30" s="64"/>
      <c r="G30" s="113">
        <f>SUM(G24:G29)</f>
        <v>307.5976</v>
      </c>
    </row>
    <row r="31" spans="1:7" x14ac:dyDescent="0.25">
      <c r="A31" s="7"/>
      <c r="B31" s="7" t="s">
        <v>8</v>
      </c>
      <c r="C31" s="4" t="s">
        <v>17</v>
      </c>
      <c r="D31" s="69" t="s">
        <v>18</v>
      </c>
      <c r="E31" s="70"/>
      <c r="F31" s="71"/>
      <c r="G31" s="116"/>
    </row>
    <row r="32" spans="1:7" x14ac:dyDescent="0.25">
      <c r="A32" s="1"/>
      <c r="B32" s="1" t="s">
        <v>8</v>
      </c>
      <c r="C32" s="1" t="s">
        <v>9</v>
      </c>
      <c r="D32" s="69" t="s">
        <v>18</v>
      </c>
      <c r="E32" s="70"/>
      <c r="F32" s="71"/>
      <c r="G32" s="116"/>
    </row>
    <row r="33" spans="2:7" x14ac:dyDescent="0.25">
      <c r="B33" s="66" t="s">
        <v>12</v>
      </c>
      <c r="C33" s="67"/>
      <c r="D33" s="67"/>
      <c r="E33" s="67"/>
      <c r="F33" s="68"/>
      <c r="G33" s="114">
        <f>SUM(G30,G23,G16,G9)</f>
        <v>1102.3904</v>
      </c>
    </row>
  </sheetData>
  <mergeCells count="15">
    <mergeCell ref="D31:F31"/>
    <mergeCell ref="D32:F32"/>
    <mergeCell ref="B33:F33"/>
    <mergeCell ref="A17:A23"/>
    <mergeCell ref="B17:B23"/>
    <mergeCell ref="C23:F23"/>
    <mergeCell ref="A24:A30"/>
    <mergeCell ref="B24:B30"/>
    <mergeCell ref="C30:F30"/>
    <mergeCell ref="A3:A9"/>
    <mergeCell ref="B3:B9"/>
    <mergeCell ref="C9:F9"/>
    <mergeCell ref="A10:A16"/>
    <mergeCell ref="B10:B16"/>
    <mergeCell ref="C16:F16"/>
  </mergeCells>
  <pageMargins left="0.70866141732283472" right="0.70866141732283472" top="0.74803149606299213" bottom="0.74803149606299213" header="0.31496062992125984" footer="0.31496062992125984"/>
  <pageSetup scale="81" orientation="portrait" horizontalDpi="1200" verticalDpi="1200" r:id="rId1"/>
  <headerFooter>
    <oddHeader>&amp;R&amp;G</oddHeader>
    <oddFooter>&amp;C© Permitida su reproducción citando a su autor: Pablo Lledó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2:G85"/>
  <sheetViews>
    <sheetView tabSelected="1" workbookViewId="0">
      <selection activeCell="G83" sqref="G83"/>
    </sheetView>
  </sheetViews>
  <sheetFormatPr baseColWidth="10" defaultColWidth="9.140625" defaultRowHeight="15" x14ac:dyDescent="0.25"/>
  <cols>
    <col min="1" max="1" width="5.28515625" bestFit="1" customWidth="1"/>
    <col min="2" max="2" width="7.85546875" customWidth="1"/>
    <col min="3" max="3" width="30.28515625" customWidth="1"/>
    <col min="4" max="4" width="8.85546875" bestFit="1" customWidth="1"/>
    <col min="5" max="5" width="20.140625" customWidth="1"/>
    <col min="6" max="6" width="11.140625" bestFit="1" customWidth="1"/>
    <col min="7" max="7" width="19.42578125" customWidth="1"/>
  </cols>
  <sheetData>
    <row r="2" spans="1:7" ht="24.75" customHeight="1" x14ac:dyDescent="0.25">
      <c r="A2" s="3" t="s">
        <v>15</v>
      </c>
      <c r="B2" s="3" t="s">
        <v>10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7" x14ac:dyDescent="0.25">
      <c r="A3" s="61" t="s">
        <v>61</v>
      </c>
      <c r="B3" s="61">
        <v>1</v>
      </c>
      <c r="C3" s="6" t="s">
        <v>29</v>
      </c>
      <c r="D3" s="6">
        <v>8</v>
      </c>
      <c r="E3" s="6" t="s">
        <v>34</v>
      </c>
      <c r="F3" s="6">
        <v>0.54020000000000001</v>
      </c>
      <c r="G3" s="115">
        <f t="shared" ref="G3:G9" si="0">(D3*F3)</f>
        <v>4.3216000000000001</v>
      </c>
    </row>
    <row r="4" spans="1:7" x14ac:dyDescent="0.25">
      <c r="A4" s="61"/>
      <c r="B4" s="61"/>
      <c r="C4" s="6" t="s">
        <v>30</v>
      </c>
      <c r="D4" s="6">
        <v>8</v>
      </c>
      <c r="E4" s="6" t="s">
        <v>33</v>
      </c>
      <c r="F4" s="6">
        <v>0.84699999999999998</v>
      </c>
      <c r="G4" s="115">
        <f t="shared" si="0"/>
        <v>6.7759999999999998</v>
      </c>
    </row>
    <row r="5" spans="1:7" x14ac:dyDescent="0.25">
      <c r="A5" s="61"/>
      <c r="B5" s="61"/>
      <c r="C5" s="6" t="s">
        <v>63</v>
      </c>
      <c r="D5" s="6">
        <v>2</v>
      </c>
      <c r="E5" s="6" t="s">
        <v>64</v>
      </c>
      <c r="F5" s="6">
        <v>7.5</v>
      </c>
      <c r="G5" s="115">
        <f t="shared" si="0"/>
        <v>15</v>
      </c>
    </row>
    <row r="6" spans="1:7" x14ac:dyDescent="0.25">
      <c r="A6" s="61"/>
      <c r="B6" s="61"/>
      <c r="C6" s="17" t="s">
        <v>76</v>
      </c>
      <c r="D6" s="17">
        <v>1</v>
      </c>
      <c r="E6" s="17" t="s">
        <v>77</v>
      </c>
      <c r="F6" s="17">
        <v>71.42</v>
      </c>
      <c r="G6" s="115">
        <f t="shared" si="0"/>
        <v>71.42</v>
      </c>
    </row>
    <row r="7" spans="1:7" x14ac:dyDescent="0.25">
      <c r="A7" s="61"/>
      <c r="B7" s="61"/>
      <c r="C7" s="17" t="s">
        <v>121</v>
      </c>
      <c r="D7" s="17">
        <v>1</v>
      </c>
      <c r="E7" s="17" t="s">
        <v>120</v>
      </c>
      <c r="F7" s="17">
        <v>173.08</v>
      </c>
      <c r="G7" s="115">
        <f t="shared" si="0"/>
        <v>173.08</v>
      </c>
    </row>
    <row r="8" spans="1:7" x14ac:dyDescent="0.25">
      <c r="A8" s="61"/>
      <c r="B8" s="61"/>
      <c r="C8" s="14" t="s">
        <v>74</v>
      </c>
      <c r="D8" s="14">
        <v>1</v>
      </c>
      <c r="E8" s="14" t="s">
        <v>75</v>
      </c>
      <c r="F8" s="14">
        <v>2</v>
      </c>
      <c r="G8" s="115">
        <f t="shared" si="0"/>
        <v>2</v>
      </c>
    </row>
    <row r="9" spans="1:7" x14ac:dyDescent="0.25">
      <c r="A9" s="61"/>
      <c r="B9" s="61"/>
      <c r="C9" s="6" t="s">
        <v>31</v>
      </c>
      <c r="D9" s="6">
        <v>1</v>
      </c>
      <c r="E9" s="6" t="s">
        <v>32</v>
      </c>
      <c r="F9" s="6">
        <v>1</v>
      </c>
      <c r="G9" s="115">
        <f t="shared" si="0"/>
        <v>1</v>
      </c>
    </row>
    <row r="10" spans="1:7" x14ac:dyDescent="0.25">
      <c r="A10" s="61"/>
      <c r="B10" s="61"/>
      <c r="C10" s="62" t="s">
        <v>11</v>
      </c>
      <c r="D10" s="63"/>
      <c r="E10" s="63"/>
      <c r="F10" s="64"/>
      <c r="G10" s="113">
        <f>SUM(G3:G9)</f>
        <v>273.5976</v>
      </c>
    </row>
    <row r="11" spans="1:7" x14ac:dyDescent="0.25">
      <c r="A11" s="61" t="s">
        <v>62</v>
      </c>
      <c r="B11" s="61">
        <v>2</v>
      </c>
      <c r="C11" s="6" t="s">
        <v>29</v>
      </c>
      <c r="D11" s="6">
        <v>8</v>
      </c>
      <c r="E11" s="6" t="s">
        <v>34</v>
      </c>
      <c r="F11" s="6">
        <v>0.54020000000000001</v>
      </c>
      <c r="G11" s="115">
        <f t="shared" ref="G11:G16" si="1">(D11*F11)</f>
        <v>4.3216000000000001</v>
      </c>
    </row>
    <row r="12" spans="1:7" x14ac:dyDescent="0.25">
      <c r="A12" s="61"/>
      <c r="B12" s="61"/>
      <c r="C12" s="17" t="s">
        <v>76</v>
      </c>
      <c r="D12" s="17">
        <v>1</v>
      </c>
      <c r="E12" s="17" t="s">
        <v>77</v>
      </c>
      <c r="F12" s="18">
        <v>71.42</v>
      </c>
      <c r="G12" s="115">
        <f t="shared" si="1"/>
        <v>71.42</v>
      </c>
    </row>
    <row r="13" spans="1:7" x14ac:dyDescent="0.25">
      <c r="A13" s="61"/>
      <c r="B13" s="61"/>
      <c r="C13" s="17" t="s">
        <v>121</v>
      </c>
      <c r="D13" s="17">
        <v>1</v>
      </c>
      <c r="E13" s="17" t="s">
        <v>120</v>
      </c>
      <c r="F13" s="18">
        <v>173.08</v>
      </c>
      <c r="G13" s="115">
        <f t="shared" si="1"/>
        <v>173.08</v>
      </c>
    </row>
    <row r="14" spans="1:7" x14ac:dyDescent="0.25">
      <c r="A14" s="61"/>
      <c r="B14" s="61"/>
      <c r="C14" s="14" t="s">
        <v>74</v>
      </c>
      <c r="D14" s="14">
        <v>1</v>
      </c>
      <c r="E14" s="14" t="s">
        <v>75</v>
      </c>
      <c r="F14" s="14">
        <v>2</v>
      </c>
      <c r="G14" s="115">
        <f t="shared" si="1"/>
        <v>2</v>
      </c>
    </row>
    <row r="15" spans="1:7" x14ac:dyDescent="0.25">
      <c r="A15" s="61"/>
      <c r="B15" s="61"/>
      <c r="C15" s="6" t="s">
        <v>30</v>
      </c>
      <c r="D15" s="6">
        <v>8</v>
      </c>
      <c r="E15" s="6" t="s">
        <v>33</v>
      </c>
      <c r="F15" s="6">
        <v>0.84699999999999998</v>
      </c>
      <c r="G15" s="115">
        <f t="shared" si="1"/>
        <v>6.7759999999999998</v>
      </c>
    </row>
    <row r="16" spans="1:7" x14ac:dyDescent="0.25">
      <c r="A16" s="61"/>
      <c r="B16" s="61"/>
      <c r="C16" s="6" t="s">
        <v>31</v>
      </c>
      <c r="D16" s="6">
        <v>2</v>
      </c>
      <c r="E16" s="6" t="s">
        <v>32</v>
      </c>
      <c r="F16" s="6">
        <v>1</v>
      </c>
      <c r="G16" s="115">
        <f t="shared" si="1"/>
        <v>2</v>
      </c>
    </row>
    <row r="17" spans="1:7" x14ac:dyDescent="0.25">
      <c r="A17" s="61"/>
      <c r="B17" s="61"/>
      <c r="C17" s="62" t="s">
        <v>11</v>
      </c>
      <c r="D17" s="63"/>
      <c r="E17" s="63"/>
      <c r="F17" s="64"/>
      <c r="G17" s="113">
        <f>SUM(G11:G16)</f>
        <v>259.5976</v>
      </c>
    </row>
    <row r="18" spans="1:7" x14ac:dyDescent="0.25">
      <c r="A18" s="61" t="s">
        <v>138</v>
      </c>
      <c r="B18" s="61">
        <v>3</v>
      </c>
      <c r="C18" s="18" t="s">
        <v>29</v>
      </c>
      <c r="D18" s="18">
        <v>8</v>
      </c>
      <c r="E18" s="18" t="s">
        <v>34</v>
      </c>
      <c r="F18" s="18">
        <v>0.54020000000000001</v>
      </c>
      <c r="G18" s="115">
        <f t="shared" ref="G18:G23" si="2">(D18*F18)</f>
        <v>4.3216000000000001</v>
      </c>
    </row>
    <row r="19" spans="1:7" x14ac:dyDescent="0.25">
      <c r="A19" s="61"/>
      <c r="B19" s="61"/>
      <c r="C19" s="18" t="s">
        <v>76</v>
      </c>
      <c r="D19" s="18">
        <v>1</v>
      </c>
      <c r="E19" s="18" t="s">
        <v>77</v>
      </c>
      <c r="F19" s="18">
        <v>71.42</v>
      </c>
      <c r="G19" s="115">
        <f t="shared" si="2"/>
        <v>71.42</v>
      </c>
    </row>
    <row r="20" spans="1:7" x14ac:dyDescent="0.25">
      <c r="A20" s="61"/>
      <c r="B20" s="61"/>
      <c r="C20" s="18" t="s">
        <v>121</v>
      </c>
      <c r="D20" s="18">
        <v>1</v>
      </c>
      <c r="E20" s="18" t="s">
        <v>120</v>
      </c>
      <c r="F20" s="18">
        <v>173.08</v>
      </c>
      <c r="G20" s="115">
        <f t="shared" si="2"/>
        <v>173.08</v>
      </c>
    </row>
    <row r="21" spans="1:7" x14ac:dyDescent="0.25">
      <c r="A21" s="61"/>
      <c r="B21" s="61"/>
      <c r="C21" s="18" t="s">
        <v>74</v>
      </c>
      <c r="D21" s="18">
        <v>1</v>
      </c>
      <c r="E21" s="18" t="s">
        <v>75</v>
      </c>
      <c r="F21" s="18">
        <v>2</v>
      </c>
      <c r="G21" s="115">
        <f t="shared" si="2"/>
        <v>2</v>
      </c>
    </row>
    <row r="22" spans="1:7" x14ac:dyDescent="0.25">
      <c r="A22" s="61"/>
      <c r="B22" s="61"/>
      <c r="C22" s="18" t="s">
        <v>30</v>
      </c>
      <c r="D22" s="18">
        <v>8</v>
      </c>
      <c r="E22" s="18" t="s">
        <v>33</v>
      </c>
      <c r="F22" s="18">
        <v>0.84699999999999998</v>
      </c>
      <c r="G22" s="115">
        <f t="shared" si="2"/>
        <v>6.7759999999999998</v>
      </c>
    </row>
    <row r="23" spans="1:7" x14ac:dyDescent="0.25">
      <c r="A23" s="61"/>
      <c r="B23" s="61"/>
      <c r="C23" s="18" t="s">
        <v>31</v>
      </c>
      <c r="D23" s="18">
        <v>15</v>
      </c>
      <c r="E23" s="18" t="s">
        <v>32</v>
      </c>
      <c r="F23" s="18">
        <v>1</v>
      </c>
      <c r="G23" s="115">
        <f t="shared" si="2"/>
        <v>15</v>
      </c>
    </row>
    <row r="24" spans="1:7" x14ac:dyDescent="0.25">
      <c r="A24" s="61"/>
      <c r="B24" s="61"/>
      <c r="C24" s="62" t="s">
        <v>11</v>
      </c>
      <c r="D24" s="63"/>
      <c r="E24" s="63"/>
      <c r="F24" s="64"/>
      <c r="G24" s="113">
        <f>SUM(G18:G23)</f>
        <v>272.5976</v>
      </c>
    </row>
    <row r="25" spans="1:7" x14ac:dyDescent="0.25">
      <c r="A25" s="61" t="s">
        <v>139</v>
      </c>
      <c r="B25" s="61">
        <v>4</v>
      </c>
      <c r="C25" s="18" t="s">
        <v>29</v>
      </c>
      <c r="D25" s="18">
        <v>8</v>
      </c>
      <c r="E25" s="18" t="s">
        <v>34</v>
      </c>
      <c r="F25" s="18">
        <v>0.54020000000000001</v>
      </c>
      <c r="G25" s="115">
        <f t="shared" ref="G25:G30" si="3">(D25*F25)</f>
        <v>4.3216000000000001</v>
      </c>
    </row>
    <row r="26" spans="1:7" x14ac:dyDescent="0.25">
      <c r="A26" s="61"/>
      <c r="B26" s="61"/>
      <c r="C26" s="18" t="s">
        <v>76</v>
      </c>
      <c r="D26" s="18">
        <v>1</v>
      </c>
      <c r="E26" s="18" t="s">
        <v>77</v>
      </c>
      <c r="F26" s="18">
        <v>71.42</v>
      </c>
      <c r="G26" s="115">
        <f t="shared" si="3"/>
        <v>71.42</v>
      </c>
    </row>
    <row r="27" spans="1:7" x14ac:dyDescent="0.25">
      <c r="A27" s="61"/>
      <c r="B27" s="61"/>
      <c r="C27" s="18" t="s">
        <v>121</v>
      </c>
      <c r="D27" s="18">
        <v>1</v>
      </c>
      <c r="E27" s="18" t="s">
        <v>120</v>
      </c>
      <c r="F27" s="18">
        <v>173.08</v>
      </c>
      <c r="G27" s="115">
        <f t="shared" si="3"/>
        <v>173.08</v>
      </c>
    </row>
    <row r="28" spans="1:7" x14ac:dyDescent="0.25">
      <c r="A28" s="61"/>
      <c r="B28" s="61"/>
      <c r="C28" s="18" t="s">
        <v>74</v>
      </c>
      <c r="D28" s="18">
        <v>1</v>
      </c>
      <c r="E28" s="18" t="s">
        <v>75</v>
      </c>
      <c r="F28" s="18">
        <v>2</v>
      </c>
      <c r="G28" s="115">
        <f t="shared" si="3"/>
        <v>2</v>
      </c>
    </row>
    <row r="29" spans="1:7" x14ac:dyDescent="0.25">
      <c r="A29" s="61"/>
      <c r="B29" s="61"/>
      <c r="C29" s="18" t="s">
        <v>30</v>
      </c>
      <c r="D29" s="18">
        <v>8</v>
      </c>
      <c r="E29" s="18" t="s">
        <v>33</v>
      </c>
      <c r="F29" s="18">
        <v>0.84699999999999998</v>
      </c>
      <c r="G29" s="115">
        <f t="shared" si="3"/>
        <v>6.7759999999999998</v>
      </c>
    </row>
    <row r="30" spans="1:7" x14ac:dyDescent="0.25">
      <c r="A30" s="61"/>
      <c r="B30" s="61"/>
      <c r="C30" s="18" t="s">
        <v>31</v>
      </c>
      <c r="D30" s="18">
        <v>45</v>
      </c>
      <c r="E30" s="18" t="s">
        <v>32</v>
      </c>
      <c r="F30" s="18">
        <v>1</v>
      </c>
      <c r="G30" s="115">
        <f t="shared" si="3"/>
        <v>45</v>
      </c>
    </row>
    <row r="31" spans="1:7" x14ac:dyDescent="0.25">
      <c r="A31" s="61"/>
      <c r="B31" s="61"/>
      <c r="C31" s="62" t="s">
        <v>11</v>
      </c>
      <c r="D31" s="63"/>
      <c r="E31" s="63"/>
      <c r="F31" s="64"/>
      <c r="G31" s="113">
        <f>SUM(G25:G30)</f>
        <v>302.5976</v>
      </c>
    </row>
    <row r="32" spans="1:7" x14ac:dyDescent="0.25">
      <c r="A32" s="61" t="s">
        <v>140</v>
      </c>
      <c r="B32" s="61">
        <v>5</v>
      </c>
      <c r="C32" s="18" t="s">
        <v>29</v>
      </c>
      <c r="D32" s="18">
        <v>8</v>
      </c>
      <c r="E32" s="18" t="s">
        <v>34</v>
      </c>
      <c r="F32" s="18">
        <v>0.54020000000000001</v>
      </c>
      <c r="G32" s="115">
        <f t="shared" ref="G32:G37" si="4">(D32*F32)</f>
        <v>4.3216000000000001</v>
      </c>
    </row>
    <row r="33" spans="1:7" x14ac:dyDescent="0.25">
      <c r="A33" s="61"/>
      <c r="B33" s="61"/>
      <c r="C33" s="18" t="s">
        <v>76</v>
      </c>
      <c r="D33" s="18">
        <v>1</v>
      </c>
      <c r="E33" s="18" t="s">
        <v>77</v>
      </c>
      <c r="F33" s="18">
        <v>71.42</v>
      </c>
      <c r="G33" s="115">
        <f t="shared" si="4"/>
        <v>71.42</v>
      </c>
    </row>
    <row r="34" spans="1:7" x14ac:dyDescent="0.25">
      <c r="A34" s="61"/>
      <c r="B34" s="61"/>
      <c r="C34" s="18" t="s">
        <v>121</v>
      </c>
      <c r="D34" s="18">
        <v>1</v>
      </c>
      <c r="E34" s="18" t="s">
        <v>120</v>
      </c>
      <c r="F34" s="18">
        <v>173.08</v>
      </c>
      <c r="G34" s="115">
        <f t="shared" si="4"/>
        <v>173.08</v>
      </c>
    </row>
    <row r="35" spans="1:7" x14ac:dyDescent="0.25">
      <c r="A35" s="61"/>
      <c r="B35" s="61"/>
      <c r="C35" s="18" t="s">
        <v>74</v>
      </c>
      <c r="D35" s="18">
        <v>1</v>
      </c>
      <c r="E35" s="18" t="s">
        <v>75</v>
      </c>
      <c r="F35" s="18">
        <v>2</v>
      </c>
      <c r="G35" s="115">
        <f t="shared" si="4"/>
        <v>2</v>
      </c>
    </row>
    <row r="36" spans="1:7" x14ac:dyDescent="0.25">
      <c r="A36" s="61"/>
      <c r="B36" s="61"/>
      <c r="C36" s="18" t="s">
        <v>30</v>
      </c>
      <c r="D36" s="18">
        <v>8</v>
      </c>
      <c r="E36" s="18" t="s">
        <v>33</v>
      </c>
      <c r="F36" s="18">
        <v>0.84699999999999998</v>
      </c>
      <c r="G36" s="115">
        <f t="shared" si="4"/>
        <v>6.7759999999999998</v>
      </c>
    </row>
    <row r="37" spans="1:7" x14ac:dyDescent="0.25">
      <c r="A37" s="61"/>
      <c r="B37" s="61"/>
      <c r="C37" s="18" t="s">
        <v>31</v>
      </c>
      <c r="D37" s="18">
        <v>5</v>
      </c>
      <c r="E37" s="18" t="s">
        <v>32</v>
      </c>
      <c r="F37" s="18">
        <v>1</v>
      </c>
      <c r="G37" s="115">
        <f t="shared" si="4"/>
        <v>5</v>
      </c>
    </row>
    <row r="38" spans="1:7" x14ac:dyDescent="0.25">
      <c r="A38" s="61"/>
      <c r="B38" s="61"/>
      <c r="C38" s="62" t="s">
        <v>11</v>
      </c>
      <c r="D38" s="63"/>
      <c r="E38" s="63"/>
      <c r="F38" s="64"/>
      <c r="G38" s="113">
        <f>SUM(G32:G37)</f>
        <v>262.5976</v>
      </c>
    </row>
    <row r="39" spans="1:7" x14ac:dyDescent="0.25">
      <c r="A39" s="61" t="s">
        <v>141</v>
      </c>
      <c r="B39" s="61">
        <v>6</v>
      </c>
      <c r="C39" s="18" t="s">
        <v>29</v>
      </c>
      <c r="D39" s="18">
        <v>8</v>
      </c>
      <c r="E39" s="18" t="s">
        <v>34</v>
      </c>
      <c r="F39" s="18">
        <v>0.54020000000000001</v>
      </c>
      <c r="G39" s="115">
        <f t="shared" ref="G39:G44" si="5">(D39*F39)</f>
        <v>4.3216000000000001</v>
      </c>
    </row>
    <row r="40" spans="1:7" x14ac:dyDescent="0.25">
      <c r="A40" s="61"/>
      <c r="B40" s="61"/>
      <c r="C40" s="18" t="s">
        <v>76</v>
      </c>
      <c r="D40" s="18">
        <v>1</v>
      </c>
      <c r="E40" s="18" t="s">
        <v>77</v>
      </c>
      <c r="F40" s="18">
        <v>71.42</v>
      </c>
      <c r="G40" s="115">
        <f t="shared" si="5"/>
        <v>71.42</v>
      </c>
    </row>
    <row r="41" spans="1:7" x14ac:dyDescent="0.25">
      <c r="A41" s="61"/>
      <c r="B41" s="61"/>
      <c r="C41" s="18" t="s">
        <v>121</v>
      </c>
      <c r="D41" s="18">
        <v>1</v>
      </c>
      <c r="E41" s="18" t="s">
        <v>120</v>
      </c>
      <c r="F41" s="18">
        <v>173.08</v>
      </c>
      <c r="G41" s="115">
        <f t="shared" si="5"/>
        <v>173.08</v>
      </c>
    </row>
    <row r="42" spans="1:7" x14ac:dyDescent="0.25">
      <c r="A42" s="61"/>
      <c r="B42" s="61"/>
      <c r="C42" s="18" t="s">
        <v>74</v>
      </c>
      <c r="D42" s="18">
        <v>1</v>
      </c>
      <c r="E42" s="18" t="s">
        <v>75</v>
      </c>
      <c r="F42" s="18">
        <v>2</v>
      </c>
      <c r="G42" s="115">
        <f t="shared" si="5"/>
        <v>2</v>
      </c>
    </row>
    <row r="43" spans="1:7" x14ac:dyDescent="0.25">
      <c r="A43" s="61"/>
      <c r="B43" s="61"/>
      <c r="C43" s="18" t="s">
        <v>30</v>
      </c>
      <c r="D43" s="18">
        <v>8</v>
      </c>
      <c r="E43" s="18" t="s">
        <v>33</v>
      </c>
      <c r="F43" s="18">
        <v>0.84699999999999998</v>
      </c>
      <c r="G43" s="115">
        <f t="shared" si="5"/>
        <v>6.7759999999999998</v>
      </c>
    </row>
    <row r="44" spans="1:7" x14ac:dyDescent="0.25">
      <c r="A44" s="61"/>
      <c r="B44" s="61"/>
      <c r="C44" s="18" t="s">
        <v>31</v>
      </c>
      <c r="D44" s="18">
        <v>5</v>
      </c>
      <c r="E44" s="18" t="s">
        <v>32</v>
      </c>
      <c r="F44" s="18">
        <v>1</v>
      </c>
      <c r="G44" s="115">
        <f t="shared" si="5"/>
        <v>5</v>
      </c>
    </row>
    <row r="45" spans="1:7" x14ac:dyDescent="0.25">
      <c r="A45" s="61"/>
      <c r="B45" s="61"/>
      <c r="C45" s="62" t="s">
        <v>11</v>
      </c>
      <c r="D45" s="63"/>
      <c r="E45" s="63"/>
      <c r="F45" s="64"/>
      <c r="G45" s="113">
        <f>SUM(G39:G44)</f>
        <v>262.5976</v>
      </c>
    </row>
    <row r="46" spans="1:7" x14ac:dyDescent="0.25">
      <c r="A46" s="61" t="s">
        <v>142</v>
      </c>
      <c r="B46" s="61">
        <v>7</v>
      </c>
      <c r="C46" s="18" t="s">
        <v>29</v>
      </c>
      <c r="D46" s="18">
        <v>8</v>
      </c>
      <c r="E46" s="18" t="s">
        <v>34</v>
      </c>
      <c r="F46" s="18">
        <v>0.54020000000000001</v>
      </c>
      <c r="G46" s="115">
        <f t="shared" ref="G46:G51" si="6">(D46*F46)</f>
        <v>4.3216000000000001</v>
      </c>
    </row>
    <row r="47" spans="1:7" x14ac:dyDescent="0.25">
      <c r="A47" s="61"/>
      <c r="B47" s="61"/>
      <c r="C47" s="18" t="s">
        <v>76</v>
      </c>
      <c r="D47" s="18">
        <v>1</v>
      </c>
      <c r="E47" s="18" t="s">
        <v>77</v>
      </c>
      <c r="F47" s="18">
        <v>71.42</v>
      </c>
      <c r="G47" s="115">
        <f t="shared" si="6"/>
        <v>71.42</v>
      </c>
    </row>
    <row r="48" spans="1:7" x14ac:dyDescent="0.25">
      <c r="A48" s="61"/>
      <c r="B48" s="61"/>
      <c r="C48" s="18" t="s">
        <v>121</v>
      </c>
      <c r="D48" s="18">
        <v>1</v>
      </c>
      <c r="E48" s="18" t="s">
        <v>120</v>
      </c>
      <c r="F48" s="18">
        <v>173.08</v>
      </c>
      <c r="G48" s="115">
        <f t="shared" si="6"/>
        <v>173.08</v>
      </c>
    </row>
    <row r="49" spans="1:7" x14ac:dyDescent="0.25">
      <c r="A49" s="61"/>
      <c r="B49" s="61"/>
      <c r="C49" s="18" t="s">
        <v>74</v>
      </c>
      <c r="D49" s="18">
        <v>1</v>
      </c>
      <c r="E49" s="18" t="s">
        <v>75</v>
      </c>
      <c r="F49" s="18">
        <v>2</v>
      </c>
      <c r="G49" s="115">
        <f t="shared" si="6"/>
        <v>2</v>
      </c>
    </row>
    <row r="50" spans="1:7" x14ac:dyDescent="0.25">
      <c r="A50" s="61"/>
      <c r="B50" s="61"/>
      <c r="C50" s="18" t="s">
        <v>30</v>
      </c>
      <c r="D50" s="18">
        <v>8</v>
      </c>
      <c r="E50" s="18" t="s">
        <v>33</v>
      </c>
      <c r="F50" s="18">
        <v>0.84699999999999998</v>
      </c>
      <c r="G50" s="115">
        <f t="shared" si="6"/>
        <v>6.7759999999999998</v>
      </c>
    </row>
    <row r="51" spans="1:7" x14ac:dyDescent="0.25">
      <c r="A51" s="61"/>
      <c r="B51" s="61"/>
      <c r="C51" s="18" t="s">
        <v>31</v>
      </c>
      <c r="D51" s="18">
        <v>5</v>
      </c>
      <c r="E51" s="18" t="s">
        <v>32</v>
      </c>
      <c r="F51" s="18">
        <v>1</v>
      </c>
      <c r="G51" s="115">
        <f t="shared" si="6"/>
        <v>5</v>
      </c>
    </row>
    <row r="52" spans="1:7" x14ac:dyDescent="0.25">
      <c r="A52" s="61"/>
      <c r="B52" s="61"/>
      <c r="C52" s="62" t="s">
        <v>11</v>
      </c>
      <c r="D52" s="63"/>
      <c r="E52" s="63"/>
      <c r="F52" s="64"/>
      <c r="G52" s="113">
        <f>SUM(G46:G51)</f>
        <v>262.5976</v>
      </c>
    </row>
    <row r="53" spans="1:7" x14ac:dyDescent="0.25">
      <c r="A53" s="61" t="s">
        <v>143</v>
      </c>
      <c r="B53" s="61">
        <v>8</v>
      </c>
      <c r="C53" s="18" t="s">
        <v>29</v>
      </c>
      <c r="D53" s="18">
        <v>8</v>
      </c>
      <c r="E53" s="18" t="s">
        <v>34</v>
      </c>
      <c r="F53" s="18">
        <v>0.54020000000000001</v>
      </c>
      <c r="G53" s="115">
        <f t="shared" ref="G53:G58" si="7">(D53*F53)</f>
        <v>4.3216000000000001</v>
      </c>
    </row>
    <row r="54" spans="1:7" x14ac:dyDescent="0.25">
      <c r="A54" s="61"/>
      <c r="B54" s="61"/>
      <c r="C54" s="18" t="s">
        <v>76</v>
      </c>
      <c r="D54" s="18">
        <v>1</v>
      </c>
      <c r="E54" s="18" t="s">
        <v>77</v>
      </c>
      <c r="F54" s="18">
        <v>71.42</v>
      </c>
      <c r="G54" s="115">
        <f t="shared" si="7"/>
        <v>71.42</v>
      </c>
    </row>
    <row r="55" spans="1:7" x14ac:dyDescent="0.25">
      <c r="A55" s="61"/>
      <c r="B55" s="61"/>
      <c r="C55" s="18" t="s">
        <v>121</v>
      </c>
      <c r="D55" s="18">
        <v>1</v>
      </c>
      <c r="E55" s="18" t="s">
        <v>120</v>
      </c>
      <c r="F55" s="18">
        <v>173.08</v>
      </c>
      <c r="G55" s="115">
        <f t="shared" si="7"/>
        <v>173.08</v>
      </c>
    </row>
    <row r="56" spans="1:7" x14ac:dyDescent="0.25">
      <c r="A56" s="61"/>
      <c r="B56" s="61"/>
      <c r="C56" s="18" t="s">
        <v>74</v>
      </c>
      <c r="D56" s="18">
        <v>1</v>
      </c>
      <c r="E56" s="18" t="s">
        <v>75</v>
      </c>
      <c r="F56" s="18">
        <v>2</v>
      </c>
      <c r="G56" s="115">
        <f t="shared" si="7"/>
        <v>2</v>
      </c>
    </row>
    <row r="57" spans="1:7" x14ac:dyDescent="0.25">
      <c r="A57" s="61"/>
      <c r="B57" s="61"/>
      <c r="C57" s="18" t="s">
        <v>30</v>
      </c>
      <c r="D57" s="18">
        <v>8</v>
      </c>
      <c r="E57" s="18" t="s">
        <v>33</v>
      </c>
      <c r="F57" s="18">
        <v>0.84699999999999998</v>
      </c>
      <c r="G57" s="115">
        <f t="shared" si="7"/>
        <v>6.7759999999999998</v>
      </c>
    </row>
    <row r="58" spans="1:7" x14ac:dyDescent="0.25">
      <c r="A58" s="61"/>
      <c r="B58" s="61"/>
      <c r="C58" s="18" t="s">
        <v>31</v>
      </c>
      <c r="D58" s="18">
        <v>12</v>
      </c>
      <c r="E58" s="18" t="s">
        <v>32</v>
      </c>
      <c r="F58" s="18">
        <v>1</v>
      </c>
      <c r="G58" s="115">
        <f t="shared" si="7"/>
        <v>12</v>
      </c>
    </row>
    <row r="59" spans="1:7" x14ac:dyDescent="0.25">
      <c r="A59" s="61"/>
      <c r="B59" s="61"/>
      <c r="C59" s="62" t="s">
        <v>11</v>
      </c>
      <c r="D59" s="63"/>
      <c r="E59" s="63"/>
      <c r="F59" s="64"/>
      <c r="G59" s="113">
        <f>SUM(G53:G58)</f>
        <v>269.5976</v>
      </c>
    </row>
    <row r="60" spans="1:7" x14ac:dyDescent="0.25">
      <c r="A60" s="61" t="s">
        <v>144</v>
      </c>
      <c r="B60" s="61">
        <v>9</v>
      </c>
      <c r="C60" s="18" t="s">
        <v>29</v>
      </c>
      <c r="D60" s="18">
        <v>8</v>
      </c>
      <c r="E60" s="18" t="s">
        <v>34</v>
      </c>
      <c r="F60" s="18">
        <v>0.54020000000000001</v>
      </c>
      <c r="G60" s="115">
        <f t="shared" ref="G60:G65" si="8">(D60*F60)</f>
        <v>4.3216000000000001</v>
      </c>
    </row>
    <row r="61" spans="1:7" x14ac:dyDescent="0.25">
      <c r="A61" s="61"/>
      <c r="B61" s="61"/>
      <c r="C61" s="18" t="s">
        <v>76</v>
      </c>
      <c r="D61" s="18">
        <v>1</v>
      </c>
      <c r="E61" s="18" t="s">
        <v>77</v>
      </c>
      <c r="F61" s="18">
        <v>71.42</v>
      </c>
      <c r="G61" s="115">
        <f t="shared" si="8"/>
        <v>71.42</v>
      </c>
    </row>
    <row r="62" spans="1:7" x14ac:dyDescent="0.25">
      <c r="A62" s="61"/>
      <c r="B62" s="61"/>
      <c r="C62" s="18" t="s">
        <v>121</v>
      </c>
      <c r="D62" s="18">
        <v>1</v>
      </c>
      <c r="E62" s="18" t="s">
        <v>120</v>
      </c>
      <c r="F62" s="18">
        <v>173.08</v>
      </c>
      <c r="G62" s="115">
        <f t="shared" si="8"/>
        <v>173.08</v>
      </c>
    </row>
    <row r="63" spans="1:7" x14ac:dyDescent="0.25">
      <c r="A63" s="61"/>
      <c r="B63" s="61"/>
      <c r="C63" s="18" t="s">
        <v>74</v>
      </c>
      <c r="D63" s="18">
        <v>1</v>
      </c>
      <c r="E63" s="18" t="s">
        <v>75</v>
      </c>
      <c r="F63" s="18">
        <v>2</v>
      </c>
      <c r="G63" s="115">
        <f t="shared" si="8"/>
        <v>2</v>
      </c>
    </row>
    <row r="64" spans="1:7" x14ac:dyDescent="0.25">
      <c r="A64" s="61"/>
      <c r="B64" s="61"/>
      <c r="C64" s="18" t="s">
        <v>30</v>
      </c>
      <c r="D64" s="18">
        <v>8</v>
      </c>
      <c r="E64" s="18" t="s">
        <v>33</v>
      </c>
      <c r="F64" s="18">
        <v>0.84699999999999998</v>
      </c>
      <c r="G64" s="115">
        <f t="shared" si="8"/>
        <v>6.7759999999999998</v>
      </c>
    </row>
    <row r="65" spans="1:7" x14ac:dyDescent="0.25">
      <c r="A65" s="61"/>
      <c r="B65" s="61"/>
      <c r="C65" s="18" t="s">
        <v>31</v>
      </c>
      <c r="D65" s="18">
        <v>2</v>
      </c>
      <c r="E65" s="18" t="s">
        <v>32</v>
      </c>
      <c r="F65" s="18">
        <v>1</v>
      </c>
      <c r="G65" s="115">
        <f t="shared" si="8"/>
        <v>2</v>
      </c>
    </row>
    <row r="66" spans="1:7" x14ac:dyDescent="0.25">
      <c r="A66" s="61"/>
      <c r="B66" s="61"/>
      <c r="C66" s="62" t="s">
        <v>11</v>
      </c>
      <c r="D66" s="63"/>
      <c r="E66" s="63"/>
      <c r="F66" s="64"/>
      <c r="G66" s="113">
        <f>SUM(G60:G65)</f>
        <v>259.5976</v>
      </c>
    </row>
    <row r="67" spans="1:7" x14ac:dyDescent="0.25">
      <c r="A67" s="61" t="s">
        <v>145</v>
      </c>
      <c r="B67" s="61">
        <v>10</v>
      </c>
      <c r="C67" s="18" t="s">
        <v>29</v>
      </c>
      <c r="D67" s="18">
        <v>8</v>
      </c>
      <c r="E67" s="18" t="s">
        <v>34</v>
      </c>
      <c r="F67" s="18">
        <v>0.54020000000000001</v>
      </c>
      <c r="G67" s="115">
        <f t="shared" ref="G67:G72" si="9">(D67*F67)</f>
        <v>4.3216000000000001</v>
      </c>
    </row>
    <row r="68" spans="1:7" x14ac:dyDescent="0.25">
      <c r="A68" s="61"/>
      <c r="B68" s="61"/>
      <c r="C68" s="18" t="s">
        <v>76</v>
      </c>
      <c r="D68" s="18">
        <v>1</v>
      </c>
      <c r="E68" s="18" t="s">
        <v>77</v>
      </c>
      <c r="F68" s="18">
        <v>71.42</v>
      </c>
      <c r="G68" s="115">
        <f t="shared" si="9"/>
        <v>71.42</v>
      </c>
    </row>
    <row r="69" spans="1:7" x14ac:dyDescent="0.25">
      <c r="A69" s="61"/>
      <c r="B69" s="61"/>
      <c r="C69" s="18" t="s">
        <v>121</v>
      </c>
      <c r="D69" s="18">
        <v>1</v>
      </c>
      <c r="E69" s="18" t="s">
        <v>120</v>
      </c>
      <c r="F69" s="18">
        <v>173.08</v>
      </c>
      <c r="G69" s="115">
        <f t="shared" si="9"/>
        <v>173.08</v>
      </c>
    </row>
    <row r="70" spans="1:7" x14ac:dyDescent="0.25">
      <c r="A70" s="61"/>
      <c r="B70" s="61"/>
      <c r="C70" s="18" t="s">
        <v>74</v>
      </c>
      <c r="D70" s="18">
        <v>1</v>
      </c>
      <c r="E70" s="18" t="s">
        <v>75</v>
      </c>
      <c r="F70" s="18">
        <v>2</v>
      </c>
      <c r="G70" s="115">
        <f t="shared" si="9"/>
        <v>2</v>
      </c>
    </row>
    <row r="71" spans="1:7" x14ac:dyDescent="0.25">
      <c r="A71" s="61"/>
      <c r="B71" s="61"/>
      <c r="C71" s="18" t="s">
        <v>30</v>
      </c>
      <c r="D71" s="18">
        <v>8</v>
      </c>
      <c r="E71" s="18" t="s">
        <v>33</v>
      </c>
      <c r="F71" s="18">
        <v>0.84699999999999998</v>
      </c>
      <c r="G71" s="115">
        <f t="shared" si="9"/>
        <v>6.7759999999999998</v>
      </c>
    </row>
    <row r="72" spans="1:7" x14ac:dyDescent="0.25">
      <c r="A72" s="61"/>
      <c r="B72" s="61"/>
      <c r="C72" s="18" t="s">
        <v>31</v>
      </c>
      <c r="D72" s="18">
        <v>2</v>
      </c>
      <c r="E72" s="18" t="s">
        <v>32</v>
      </c>
      <c r="F72" s="18">
        <v>1</v>
      </c>
      <c r="G72" s="115">
        <f t="shared" si="9"/>
        <v>2</v>
      </c>
    </row>
    <row r="73" spans="1:7" x14ac:dyDescent="0.25">
      <c r="A73" s="61"/>
      <c r="B73" s="61"/>
      <c r="C73" s="62" t="s">
        <v>11</v>
      </c>
      <c r="D73" s="63"/>
      <c r="E73" s="63"/>
      <c r="F73" s="64"/>
      <c r="G73" s="113">
        <f>SUM(G67:G72)</f>
        <v>259.5976</v>
      </c>
    </row>
    <row r="74" spans="1:7" x14ac:dyDescent="0.25">
      <c r="A74" s="19"/>
      <c r="B74" s="19" t="s">
        <v>8</v>
      </c>
      <c r="C74" s="4" t="s">
        <v>17</v>
      </c>
      <c r="D74" s="69" t="s">
        <v>18</v>
      </c>
      <c r="E74" s="70"/>
      <c r="F74" s="71"/>
      <c r="G74" s="116"/>
    </row>
    <row r="75" spans="1:7" x14ac:dyDescent="0.25">
      <c r="A75" s="1"/>
      <c r="B75" s="1" t="s">
        <v>8</v>
      </c>
      <c r="C75" s="1" t="s">
        <v>9</v>
      </c>
      <c r="D75" s="69" t="s">
        <v>18</v>
      </c>
      <c r="E75" s="70"/>
      <c r="F75" s="71"/>
      <c r="G75" s="116"/>
    </row>
    <row r="76" spans="1:7" x14ac:dyDescent="0.25">
      <c r="B76" s="66" t="s">
        <v>12</v>
      </c>
      <c r="C76" s="67"/>
      <c r="D76" s="67"/>
      <c r="E76" s="67"/>
      <c r="F76" s="68"/>
      <c r="G76" s="114">
        <f>SUM(G17,G10,G24,G31,G38,G45,G52,G59,G66,G73)</f>
        <v>2684.9760000000001</v>
      </c>
    </row>
    <row r="78" spans="1:7" x14ac:dyDescent="0.25">
      <c r="A78" s="76" t="s">
        <v>65</v>
      </c>
      <c r="B78" s="76"/>
      <c r="C78" s="76"/>
      <c r="D78" s="76"/>
      <c r="E78" s="76"/>
      <c r="F78" s="9">
        <v>1087.44</v>
      </c>
    </row>
    <row r="79" spans="1:7" x14ac:dyDescent="0.25">
      <c r="A79" s="76" t="s">
        <v>66</v>
      </c>
      <c r="B79" s="76"/>
      <c r="C79" s="76"/>
      <c r="D79" s="76"/>
      <c r="E79" s="76"/>
      <c r="F79" s="9">
        <v>1042.1600000000001</v>
      </c>
    </row>
    <row r="80" spans="1:7" x14ac:dyDescent="0.25">
      <c r="A80" s="76" t="s">
        <v>69</v>
      </c>
      <c r="B80" s="76"/>
      <c r="C80" s="76"/>
      <c r="D80" s="76"/>
      <c r="E80" s="76"/>
      <c r="F80" s="9">
        <v>6482.8</v>
      </c>
    </row>
    <row r="81" spans="1:6" x14ac:dyDescent="0.25">
      <c r="A81" s="76" t="s">
        <v>67</v>
      </c>
      <c r="B81" s="76"/>
      <c r="C81" s="76"/>
      <c r="D81" s="76"/>
      <c r="E81" s="76"/>
      <c r="F81" s="9">
        <v>2210.71</v>
      </c>
    </row>
    <row r="82" spans="1:6" x14ac:dyDescent="0.25">
      <c r="A82" s="76" t="s">
        <v>68</v>
      </c>
      <c r="B82" s="76"/>
      <c r="C82" s="76"/>
      <c r="D82" s="76"/>
      <c r="E82" s="76"/>
      <c r="F82" s="9">
        <v>1041.3900000000001</v>
      </c>
    </row>
    <row r="83" spans="1:6" x14ac:dyDescent="0.25">
      <c r="A83" s="76" t="s">
        <v>70</v>
      </c>
      <c r="B83" s="76"/>
      <c r="C83" s="76"/>
      <c r="D83" s="76"/>
      <c r="E83" s="76"/>
      <c r="F83" s="9">
        <v>1102.3900000000001</v>
      </c>
    </row>
    <row r="84" spans="1:6" x14ac:dyDescent="0.25">
      <c r="A84" s="76" t="s">
        <v>71</v>
      </c>
      <c r="B84" s="76"/>
      <c r="C84" s="76"/>
      <c r="D84" s="76"/>
      <c r="E84" s="76"/>
      <c r="F84" s="9">
        <v>2684.98</v>
      </c>
    </row>
    <row r="85" spans="1:6" x14ac:dyDescent="0.25">
      <c r="E85" s="11" t="s">
        <v>12</v>
      </c>
      <c r="F85" s="10">
        <f>SUM(F78:F84)</f>
        <v>15651.869999999999</v>
      </c>
    </row>
  </sheetData>
  <mergeCells count="40">
    <mergeCell ref="A60:A66"/>
    <mergeCell ref="B60:B66"/>
    <mergeCell ref="C66:F66"/>
    <mergeCell ref="A67:A73"/>
    <mergeCell ref="B67:B73"/>
    <mergeCell ref="C73:F73"/>
    <mergeCell ref="A46:A52"/>
    <mergeCell ref="B46:B52"/>
    <mergeCell ref="C52:F52"/>
    <mergeCell ref="A53:A59"/>
    <mergeCell ref="B53:B59"/>
    <mergeCell ref="C59:F59"/>
    <mergeCell ref="A32:A38"/>
    <mergeCell ref="B32:B38"/>
    <mergeCell ref="C38:F38"/>
    <mergeCell ref="A39:A45"/>
    <mergeCell ref="B39:B45"/>
    <mergeCell ref="C45:F45"/>
    <mergeCell ref="A18:A24"/>
    <mergeCell ref="B18:B24"/>
    <mergeCell ref="C24:F24"/>
    <mergeCell ref="A25:A31"/>
    <mergeCell ref="B25:B31"/>
    <mergeCell ref="C31:F31"/>
    <mergeCell ref="A82:E82"/>
    <mergeCell ref="A83:E83"/>
    <mergeCell ref="A84:E84"/>
    <mergeCell ref="A78:E78"/>
    <mergeCell ref="A79:E79"/>
    <mergeCell ref="A80:E80"/>
    <mergeCell ref="A81:E81"/>
    <mergeCell ref="D74:F74"/>
    <mergeCell ref="D75:F75"/>
    <mergeCell ref="B76:F76"/>
    <mergeCell ref="A3:A10"/>
    <mergeCell ref="B3:B10"/>
    <mergeCell ref="C10:F10"/>
    <mergeCell ref="A11:A17"/>
    <mergeCell ref="B11:B17"/>
    <mergeCell ref="C17:F17"/>
  </mergeCells>
  <pageMargins left="0.70866141732283472" right="0.70866141732283472" top="0.74803149606299213" bottom="0.74803149606299213" header="0.31496062992125984" footer="0.31496062992125984"/>
  <pageSetup scale="88" orientation="portrait" horizontalDpi="1200" verticalDpi="1200" r:id="rId1"/>
  <headerFooter>
    <oddHeader>&amp;R&amp;G</oddHeader>
    <oddFooter>&amp;C© Permitida su reproducción citando a su autor: Pablo Lledó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view="pageLayout" zoomScaleNormal="80" workbookViewId="0">
      <selection activeCell="D25" sqref="D25:E25"/>
    </sheetView>
  </sheetViews>
  <sheetFormatPr baseColWidth="10" defaultRowHeight="15" x14ac:dyDescent="0.25"/>
  <cols>
    <col min="1" max="1" width="36" customWidth="1"/>
    <col min="2" max="2" width="12.5703125" customWidth="1"/>
    <col min="3" max="3" width="18.42578125" customWidth="1"/>
    <col min="4" max="4" width="11.85546875" bestFit="1" customWidth="1"/>
  </cols>
  <sheetData>
    <row r="1" spans="1:6" ht="27.75" customHeight="1" x14ac:dyDescent="0.25">
      <c r="A1" s="20" t="s">
        <v>0</v>
      </c>
      <c r="B1" s="88" t="s">
        <v>117</v>
      </c>
      <c r="C1" s="88"/>
      <c r="D1" s="88"/>
      <c r="E1" s="88"/>
    </row>
    <row r="2" spans="1:6" x14ac:dyDescent="0.25">
      <c r="A2" s="20" t="s">
        <v>1</v>
      </c>
      <c r="B2" s="72" t="s">
        <v>20</v>
      </c>
      <c r="C2" s="72"/>
      <c r="D2" s="72"/>
      <c r="E2" s="72"/>
    </row>
    <row r="3" spans="1:6" x14ac:dyDescent="0.25">
      <c r="A3" s="20" t="s">
        <v>2</v>
      </c>
      <c r="B3" s="72" t="s">
        <v>133</v>
      </c>
      <c r="C3" s="72"/>
      <c r="D3" s="72"/>
      <c r="E3" s="72"/>
    </row>
    <row r="4" spans="1:6" x14ac:dyDescent="0.25">
      <c r="A4" s="20" t="s">
        <v>13</v>
      </c>
      <c r="B4" s="72" t="s">
        <v>134</v>
      </c>
      <c r="C4" s="72"/>
      <c r="D4" s="72"/>
      <c r="E4" s="72"/>
    </row>
    <row r="5" spans="1:6" x14ac:dyDescent="0.25">
      <c r="A5" s="20" t="s">
        <v>14</v>
      </c>
      <c r="B5" s="72" t="s">
        <v>86</v>
      </c>
      <c r="C5" s="72"/>
      <c r="D5" s="72"/>
      <c r="E5" s="72"/>
    </row>
    <row r="6" spans="1:6" x14ac:dyDescent="0.25">
      <c r="A6" s="21"/>
      <c r="B6" s="21"/>
      <c r="C6" s="21"/>
      <c r="D6" s="21"/>
      <c r="E6" s="22"/>
      <c r="F6" s="22"/>
    </row>
    <row r="7" spans="1:6" x14ac:dyDescent="0.25">
      <c r="A7" s="87" t="s">
        <v>87</v>
      </c>
      <c r="B7" s="87"/>
      <c r="C7" s="87"/>
      <c r="D7" s="87"/>
      <c r="E7" s="87"/>
      <c r="F7" s="22"/>
    </row>
    <row r="8" spans="1:6" x14ac:dyDescent="0.25">
      <c r="A8" s="8" t="s">
        <v>88</v>
      </c>
      <c r="B8" s="8" t="s">
        <v>89</v>
      </c>
      <c r="C8" s="8" t="s">
        <v>90</v>
      </c>
      <c r="D8" s="86" t="s">
        <v>91</v>
      </c>
      <c r="E8" s="86"/>
    </row>
    <row r="9" spans="1:6" x14ac:dyDescent="0.25">
      <c r="A9" s="2" t="s">
        <v>92</v>
      </c>
      <c r="B9" s="8"/>
      <c r="C9" s="8"/>
      <c r="D9" s="86"/>
      <c r="E9" s="86"/>
    </row>
    <row r="10" spans="1:6" x14ac:dyDescent="0.25">
      <c r="A10" s="1" t="s">
        <v>122</v>
      </c>
      <c r="B10" s="1">
        <v>1</v>
      </c>
      <c r="C10" s="23">
        <v>5000</v>
      </c>
      <c r="D10" s="82">
        <f>B10*C10</f>
        <v>5000</v>
      </c>
      <c r="E10" s="82"/>
    </row>
    <row r="11" spans="1:6" x14ac:dyDescent="0.25">
      <c r="A11" s="1" t="s">
        <v>123</v>
      </c>
      <c r="B11" s="1"/>
      <c r="C11" s="1"/>
      <c r="D11" s="82"/>
      <c r="E11" s="82"/>
    </row>
    <row r="12" spans="1:6" x14ac:dyDescent="0.25">
      <c r="A12" s="1" t="s">
        <v>124</v>
      </c>
      <c r="B12" s="1"/>
      <c r="C12" s="1"/>
      <c r="D12" s="72"/>
      <c r="E12" s="72"/>
    </row>
    <row r="13" spans="1:6" x14ac:dyDescent="0.25">
      <c r="A13" s="1" t="s">
        <v>125</v>
      </c>
      <c r="B13" s="1"/>
      <c r="C13" s="1"/>
      <c r="D13" s="72"/>
      <c r="E13" s="72"/>
    </row>
    <row r="14" spans="1:6" x14ac:dyDescent="0.25">
      <c r="A14" s="1"/>
      <c r="B14" s="1"/>
      <c r="C14" s="1"/>
      <c r="D14" s="72"/>
      <c r="E14" s="72"/>
    </row>
    <row r="15" spans="1:6" x14ac:dyDescent="0.25">
      <c r="A15" s="1" t="s">
        <v>93</v>
      </c>
      <c r="B15" s="1">
        <v>1</v>
      </c>
      <c r="C15" s="23">
        <v>13000</v>
      </c>
      <c r="D15" s="82">
        <f>B15*C15</f>
        <v>13000</v>
      </c>
      <c r="E15" s="82"/>
    </row>
    <row r="16" spans="1:6" x14ac:dyDescent="0.25">
      <c r="A16" s="1" t="s">
        <v>126</v>
      </c>
      <c r="B16" s="1"/>
      <c r="C16" s="1"/>
      <c r="D16" s="72"/>
      <c r="E16" s="72"/>
      <c r="F16" s="22"/>
    </row>
    <row r="17" spans="1:11" x14ac:dyDescent="0.25">
      <c r="A17" s="1" t="s">
        <v>94</v>
      </c>
      <c r="B17" s="1"/>
      <c r="C17" s="1"/>
      <c r="D17" s="72"/>
      <c r="E17" s="72"/>
      <c r="F17" s="22"/>
    </row>
    <row r="18" spans="1:11" x14ac:dyDescent="0.25">
      <c r="A18" s="1" t="s">
        <v>95</v>
      </c>
      <c r="B18" s="1"/>
      <c r="C18" s="1"/>
      <c r="D18" s="72"/>
      <c r="E18" s="72"/>
      <c r="F18" s="22"/>
    </row>
    <row r="19" spans="1:11" x14ac:dyDescent="0.25">
      <c r="A19" s="1" t="s">
        <v>96</v>
      </c>
      <c r="B19" s="1"/>
      <c r="C19" s="1"/>
      <c r="D19" s="72"/>
      <c r="E19" s="72"/>
      <c r="F19" s="22"/>
    </row>
    <row r="20" spans="1:11" x14ac:dyDescent="0.25">
      <c r="A20" s="1"/>
      <c r="B20" s="83" t="s">
        <v>97</v>
      </c>
      <c r="C20" s="84"/>
      <c r="D20" s="85">
        <f>D10+D15</f>
        <v>18000</v>
      </c>
      <c r="E20" s="85"/>
      <c r="F20" s="36"/>
    </row>
    <row r="21" spans="1:11" x14ac:dyDescent="0.25">
      <c r="A21" s="1"/>
      <c r="B21" s="24"/>
      <c r="C21" s="25" t="s">
        <v>98</v>
      </c>
      <c r="D21" s="80">
        <v>6750</v>
      </c>
      <c r="E21" s="81"/>
      <c r="F21" s="36"/>
    </row>
    <row r="22" spans="1:11" x14ac:dyDescent="0.25">
      <c r="A22" s="1"/>
      <c r="B22" s="24"/>
      <c r="C22" s="25" t="s">
        <v>12</v>
      </c>
      <c r="D22" s="82">
        <f>D20-D21</f>
        <v>11250</v>
      </c>
      <c r="E22" s="72"/>
      <c r="F22" s="36"/>
    </row>
    <row r="23" spans="1:11" x14ac:dyDescent="0.25">
      <c r="A23" s="2" t="s">
        <v>99</v>
      </c>
      <c r="B23" s="1"/>
      <c r="C23" s="1"/>
      <c r="D23" s="77"/>
      <c r="E23" s="77"/>
      <c r="F23" s="36"/>
    </row>
    <row r="24" spans="1:11" x14ac:dyDescent="0.25">
      <c r="A24" s="1" t="s">
        <v>100</v>
      </c>
      <c r="B24" s="1">
        <v>2</v>
      </c>
      <c r="C24" s="1">
        <v>1043.9100000000001</v>
      </c>
      <c r="D24" s="72">
        <f>B24*C24</f>
        <v>2087.8200000000002</v>
      </c>
      <c r="E24" s="72"/>
      <c r="F24" s="36"/>
    </row>
    <row r="25" spans="1:11" x14ac:dyDescent="0.25">
      <c r="A25" s="1" t="s">
        <v>101</v>
      </c>
      <c r="B25" s="1">
        <v>1</v>
      </c>
      <c r="C25" s="1">
        <v>0</v>
      </c>
      <c r="D25" s="72">
        <f>B25*C25</f>
        <v>0</v>
      </c>
      <c r="E25" s="72"/>
      <c r="F25" s="36"/>
    </row>
    <row r="26" spans="1:11" x14ac:dyDescent="0.25">
      <c r="A26" s="1" t="s">
        <v>127</v>
      </c>
      <c r="B26" s="1">
        <v>1</v>
      </c>
      <c r="C26" s="1">
        <v>0</v>
      </c>
      <c r="D26" s="72">
        <f>B26*C26</f>
        <v>0</v>
      </c>
      <c r="E26" s="72"/>
      <c r="F26" s="36"/>
    </row>
    <row r="27" spans="1:11" x14ac:dyDescent="0.25">
      <c r="A27" s="1" t="s">
        <v>128</v>
      </c>
      <c r="B27" s="1">
        <v>2</v>
      </c>
      <c r="C27" s="1">
        <v>0</v>
      </c>
      <c r="D27" s="72">
        <f>B27*C27</f>
        <v>0</v>
      </c>
      <c r="E27" s="72"/>
      <c r="F27" s="36"/>
    </row>
    <row r="28" spans="1:11" ht="15.75" x14ac:dyDescent="0.25">
      <c r="A28" s="1" t="s">
        <v>129</v>
      </c>
      <c r="B28" s="1">
        <v>1</v>
      </c>
      <c r="C28" s="26">
        <v>336.65</v>
      </c>
      <c r="D28" s="72">
        <f>B28*C28</f>
        <v>336.65</v>
      </c>
      <c r="E28" s="72"/>
      <c r="F28" s="36"/>
    </row>
    <row r="29" spans="1:11" x14ac:dyDescent="0.25">
      <c r="A29" s="1" t="s">
        <v>131</v>
      </c>
      <c r="B29" s="1">
        <v>2</v>
      </c>
      <c r="C29" s="1">
        <v>1043.9100000000001</v>
      </c>
      <c r="D29" s="72">
        <v>0</v>
      </c>
      <c r="E29" s="72"/>
      <c r="F29" s="35"/>
    </row>
    <row r="30" spans="1:11" ht="15.75" x14ac:dyDescent="0.25">
      <c r="A30" s="1" t="s">
        <v>102</v>
      </c>
      <c r="B30" s="1">
        <v>1</v>
      </c>
      <c r="C30" s="26">
        <v>0</v>
      </c>
      <c r="D30" s="72">
        <f>B30*C30</f>
        <v>0</v>
      </c>
      <c r="E30" s="72"/>
      <c r="F30" s="35"/>
    </row>
    <row r="31" spans="1:11" x14ac:dyDescent="0.25">
      <c r="A31" s="1" t="s">
        <v>130</v>
      </c>
      <c r="B31" s="1">
        <v>1</v>
      </c>
      <c r="C31" s="1">
        <v>0</v>
      </c>
      <c r="D31" s="69">
        <f>B31*C31</f>
        <v>0</v>
      </c>
      <c r="E31" s="71"/>
      <c r="H31" s="21"/>
      <c r="I31" s="34"/>
      <c r="J31" s="33"/>
      <c r="K31" s="21"/>
    </row>
    <row r="32" spans="1:11" x14ac:dyDescent="0.25">
      <c r="A32" s="1" t="s">
        <v>132</v>
      </c>
      <c r="B32" s="1">
        <v>1</v>
      </c>
      <c r="C32" s="1">
        <v>2000</v>
      </c>
      <c r="D32" s="72">
        <f>B32*C32</f>
        <v>2000</v>
      </c>
      <c r="E32" s="72"/>
    </row>
    <row r="33" spans="1:5" x14ac:dyDescent="0.25">
      <c r="A33" s="27"/>
      <c r="B33" s="78" t="s">
        <v>12</v>
      </c>
      <c r="C33" s="78"/>
      <c r="D33" s="77">
        <f>SUM(D23:D32)</f>
        <v>4424.47</v>
      </c>
      <c r="E33" s="77"/>
    </row>
    <row r="34" spans="1:5" x14ac:dyDescent="0.25">
      <c r="D34" s="79"/>
      <c r="E34" s="79"/>
    </row>
    <row r="40" spans="1:5" x14ac:dyDescent="0.25">
      <c r="A40" s="34"/>
      <c r="B40" s="33"/>
    </row>
    <row r="41" spans="1:5" x14ac:dyDescent="0.25">
      <c r="A41" s="34"/>
      <c r="B41" s="33"/>
      <c r="C41" s="21"/>
      <c r="D41" s="33"/>
    </row>
    <row r="42" spans="1:5" x14ac:dyDescent="0.25">
      <c r="A42" s="30"/>
      <c r="B42" s="32"/>
      <c r="D42" s="32"/>
    </row>
    <row r="44" spans="1:5" ht="14.25" customHeight="1" x14ac:dyDescent="0.25"/>
    <row r="45" spans="1:5" x14ac:dyDescent="0.25">
      <c r="A45" s="31"/>
      <c r="B45" s="31"/>
      <c r="C45" s="31"/>
      <c r="D45" s="31"/>
    </row>
    <row r="46" spans="1:5" x14ac:dyDescent="0.25">
      <c r="A46" s="31"/>
      <c r="B46" s="31"/>
      <c r="C46" s="31"/>
      <c r="D46" s="31"/>
    </row>
    <row r="47" spans="1:5" x14ac:dyDescent="0.25">
      <c r="A47" s="31"/>
      <c r="B47" s="31"/>
      <c r="C47" s="31"/>
      <c r="D47" s="31"/>
    </row>
    <row r="48" spans="1:5" x14ac:dyDescent="0.25">
      <c r="A48" s="31"/>
      <c r="B48" s="31"/>
      <c r="C48" s="31"/>
      <c r="D48" s="31"/>
    </row>
    <row r="49" spans="1:1" x14ac:dyDescent="0.25">
      <c r="A49" s="30"/>
    </row>
  </sheetData>
  <mergeCells count="35">
    <mergeCell ref="D13:E13"/>
    <mergeCell ref="D14:E14"/>
    <mergeCell ref="D15:E15"/>
    <mergeCell ref="A7:E7"/>
    <mergeCell ref="B1:E1"/>
    <mergeCell ref="B2:E2"/>
    <mergeCell ref="B3:E3"/>
    <mergeCell ref="B4:E4"/>
    <mergeCell ref="B5:E5"/>
    <mergeCell ref="D8:E8"/>
    <mergeCell ref="D9:E9"/>
    <mergeCell ref="D10:E10"/>
    <mergeCell ref="D11:E11"/>
    <mergeCell ref="D12:E12"/>
    <mergeCell ref="D16:E16"/>
    <mergeCell ref="D17:E17"/>
    <mergeCell ref="D19:E19"/>
    <mergeCell ref="B20:C20"/>
    <mergeCell ref="D20:E20"/>
    <mergeCell ref="D18:E18"/>
    <mergeCell ref="D24:E24"/>
    <mergeCell ref="D33:E33"/>
    <mergeCell ref="B33:C33"/>
    <mergeCell ref="D34:E34"/>
    <mergeCell ref="D21:E21"/>
    <mergeCell ref="D22:E22"/>
    <mergeCell ref="D26:E26"/>
    <mergeCell ref="D27:E27"/>
    <mergeCell ref="D28:E28"/>
    <mergeCell ref="D23:E23"/>
    <mergeCell ref="D30:E30"/>
    <mergeCell ref="D25:E25"/>
    <mergeCell ref="D32:E32"/>
    <mergeCell ref="D31:E31"/>
    <mergeCell ref="D29:E29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view="pageLayout" zoomScaleNormal="80" workbookViewId="0">
      <selection activeCell="D16" sqref="D16:E16"/>
    </sheetView>
  </sheetViews>
  <sheetFormatPr baseColWidth="10" defaultRowHeight="15" x14ac:dyDescent="0.25"/>
  <cols>
    <col min="1" max="1" width="36" customWidth="1"/>
    <col min="2" max="2" width="12.5703125" customWidth="1"/>
    <col min="3" max="3" width="18.42578125" customWidth="1"/>
    <col min="4" max="4" width="11.85546875" bestFit="1" customWidth="1"/>
  </cols>
  <sheetData>
    <row r="1" spans="1:6" ht="27.75" customHeight="1" x14ac:dyDescent="0.25">
      <c r="A1" s="20" t="s">
        <v>0</v>
      </c>
      <c r="B1" s="88" t="s">
        <v>117</v>
      </c>
      <c r="C1" s="88"/>
      <c r="D1" s="88"/>
      <c r="E1" s="88"/>
    </row>
    <row r="2" spans="1:6" x14ac:dyDescent="0.25">
      <c r="A2" s="20" t="s">
        <v>1</v>
      </c>
      <c r="B2" s="72" t="s">
        <v>20</v>
      </c>
      <c r="C2" s="72"/>
      <c r="D2" s="72"/>
      <c r="E2" s="72"/>
    </row>
    <row r="3" spans="1:6" x14ac:dyDescent="0.25">
      <c r="A3" s="20" t="s">
        <v>2</v>
      </c>
      <c r="B3" s="72" t="s">
        <v>137</v>
      </c>
      <c r="C3" s="72"/>
      <c r="D3" s="72"/>
      <c r="E3" s="72"/>
    </row>
    <row r="4" spans="1:6" x14ac:dyDescent="0.25">
      <c r="A4" s="20" t="s">
        <v>13</v>
      </c>
      <c r="B4" s="72" t="s">
        <v>73</v>
      </c>
      <c r="C4" s="72"/>
      <c r="D4" s="72"/>
      <c r="E4" s="72"/>
    </row>
    <row r="5" spans="1:6" x14ac:dyDescent="0.25">
      <c r="A5" s="20" t="s">
        <v>14</v>
      </c>
      <c r="B5" s="72" t="s">
        <v>86</v>
      </c>
      <c r="C5" s="72"/>
      <c r="D5" s="72"/>
      <c r="E5" s="72"/>
    </row>
    <row r="6" spans="1:6" x14ac:dyDescent="0.25">
      <c r="A6" s="21"/>
      <c r="B6" s="21"/>
      <c r="C6" s="21"/>
      <c r="D6" s="21"/>
      <c r="E6" s="22"/>
      <c r="F6" s="22"/>
    </row>
    <row r="7" spans="1:6" x14ac:dyDescent="0.25">
      <c r="A7" s="87" t="s">
        <v>106</v>
      </c>
      <c r="B7" s="87"/>
      <c r="C7" s="87"/>
      <c r="D7" s="87"/>
      <c r="E7" s="87"/>
      <c r="F7" s="22"/>
    </row>
    <row r="8" spans="1:6" x14ac:dyDescent="0.25">
      <c r="A8" s="8" t="s">
        <v>88</v>
      </c>
      <c r="B8" s="8" t="s">
        <v>89</v>
      </c>
      <c r="C8" s="8" t="s">
        <v>90</v>
      </c>
      <c r="D8" s="86" t="s">
        <v>91</v>
      </c>
      <c r="E8" s="86"/>
    </row>
    <row r="9" spans="1:6" x14ac:dyDescent="0.25">
      <c r="A9" s="43" t="s">
        <v>135</v>
      </c>
      <c r="B9" s="42">
        <v>1</v>
      </c>
      <c r="C9" s="42">
        <v>330</v>
      </c>
      <c r="D9" s="86">
        <f>B9*C9</f>
        <v>330</v>
      </c>
      <c r="E9" s="86"/>
    </row>
    <row r="10" spans="1:6" ht="120" x14ac:dyDescent="0.25">
      <c r="A10" s="29" t="s">
        <v>105</v>
      </c>
      <c r="B10" s="1">
        <v>1</v>
      </c>
      <c r="C10" s="17">
        <v>659</v>
      </c>
      <c r="D10" s="86">
        <f>B10*C10</f>
        <v>659</v>
      </c>
      <c r="E10" s="86"/>
    </row>
    <row r="11" spans="1:6" x14ac:dyDescent="0.25">
      <c r="A11" s="1"/>
      <c r="B11" s="90" t="s">
        <v>104</v>
      </c>
      <c r="C11" s="91"/>
      <c r="D11" s="69">
        <f>SUM(D9:E10)</f>
        <v>989</v>
      </c>
      <c r="E11" s="71"/>
    </row>
    <row r="12" spans="1:6" x14ac:dyDescent="0.25">
      <c r="A12" s="1"/>
      <c r="B12" s="1"/>
      <c r="C12" s="27" t="s">
        <v>103</v>
      </c>
      <c r="D12" s="72">
        <f>659*0.16</f>
        <v>105.44</v>
      </c>
      <c r="E12" s="72"/>
    </row>
    <row r="13" spans="1:6" x14ac:dyDescent="0.25">
      <c r="A13" s="1"/>
      <c r="B13" s="1"/>
      <c r="C13" s="27" t="s">
        <v>12</v>
      </c>
      <c r="D13" s="72">
        <f>SUM(D11:E12)</f>
        <v>1094.44</v>
      </c>
      <c r="E13" s="72"/>
    </row>
    <row r="14" spans="1:6" x14ac:dyDescent="0.25">
      <c r="A14" s="21"/>
      <c r="B14" s="21"/>
      <c r="C14" s="21"/>
      <c r="D14" s="89"/>
      <c r="E14" s="89"/>
    </row>
    <row r="15" spans="1:6" x14ac:dyDescent="0.25">
      <c r="A15" s="21"/>
      <c r="B15" s="21"/>
      <c r="C15" s="41"/>
      <c r="D15" s="92"/>
      <c r="E15" s="92"/>
      <c r="F15" s="22"/>
    </row>
    <row r="16" spans="1:6" x14ac:dyDescent="0.25">
      <c r="A16" s="21"/>
      <c r="B16" s="21"/>
      <c r="C16" s="21"/>
      <c r="D16" s="89"/>
      <c r="E16" s="89"/>
      <c r="F16" s="22"/>
    </row>
    <row r="17" spans="1:6" x14ac:dyDescent="0.25">
      <c r="A17" s="21"/>
      <c r="B17" s="21"/>
      <c r="C17" s="21"/>
      <c r="D17" s="89"/>
      <c r="E17" s="89"/>
      <c r="F17" s="22"/>
    </row>
    <row r="18" spans="1:6" x14ac:dyDescent="0.25">
      <c r="A18" s="21"/>
      <c r="B18" s="21"/>
      <c r="C18" s="21"/>
      <c r="D18" s="89"/>
      <c r="E18" s="89"/>
      <c r="F18" s="22"/>
    </row>
    <row r="19" spans="1:6" x14ac:dyDescent="0.25">
      <c r="A19" s="21"/>
      <c r="B19" s="21"/>
      <c r="C19" s="21"/>
      <c r="D19" s="89"/>
      <c r="E19" s="89"/>
      <c r="F19" s="36"/>
    </row>
    <row r="20" spans="1:6" x14ac:dyDescent="0.25">
      <c r="A20" s="21"/>
      <c r="B20" s="21"/>
      <c r="C20" s="21"/>
      <c r="D20" s="92"/>
      <c r="E20" s="92"/>
      <c r="F20" s="36"/>
    </row>
    <row r="21" spans="1:6" x14ac:dyDescent="0.25">
      <c r="A21" s="40"/>
      <c r="B21" s="21"/>
      <c r="C21" s="21"/>
      <c r="D21" s="79"/>
      <c r="E21" s="79"/>
      <c r="F21" s="36"/>
    </row>
    <row r="27" spans="1:6" x14ac:dyDescent="0.25">
      <c r="A27" s="34"/>
      <c r="B27" s="33"/>
    </row>
    <row r="28" spans="1:6" x14ac:dyDescent="0.25">
      <c r="A28" s="34"/>
      <c r="B28" s="33"/>
      <c r="C28" s="21"/>
      <c r="D28" s="33"/>
    </row>
    <row r="29" spans="1:6" x14ac:dyDescent="0.25">
      <c r="A29" s="30"/>
      <c r="B29" s="32"/>
      <c r="D29" s="32"/>
    </row>
    <row r="32" spans="1:6" x14ac:dyDescent="0.25">
      <c r="A32" s="31"/>
      <c r="B32" s="31"/>
      <c r="C32" s="31"/>
      <c r="D32" s="31"/>
    </row>
    <row r="33" spans="1:6" ht="14.25" customHeight="1" x14ac:dyDescent="0.25">
      <c r="A33" s="31"/>
      <c r="B33" s="31"/>
      <c r="C33" s="21"/>
      <c r="D33" s="39"/>
      <c r="E33" s="89"/>
      <c r="F33" s="89"/>
    </row>
    <row r="34" spans="1:6" ht="15.75" x14ac:dyDescent="0.25">
      <c r="A34" s="31"/>
      <c r="B34" s="31"/>
      <c r="C34" s="21"/>
      <c r="D34" s="39"/>
      <c r="E34" s="89" t="s">
        <v>136</v>
      </c>
      <c r="F34" s="89"/>
    </row>
    <row r="35" spans="1:6" x14ac:dyDescent="0.25">
      <c r="A35" s="31"/>
      <c r="B35" s="31"/>
      <c r="C35" s="31"/>
      <c r="D35" s="31"/>
    </row>
  </sheetData>
  <mergeCells count="23">
    <mergeCell ref="E33:F33"/>
    <mergeCell ref="E34:F34"/>
    <mergeCell ref="B11:C11"/>
    <mergeCell ref="D20:E20"/>
    <mergeCell ref="D21:E21"/>
    <mergeCell ref="D13:E13"/>
    <mergeCell ref="D14:E14"/>
    <mergeCell ref="D15:E15"/>
    <mergeCell ref="D16:E16"/>
    <mergeCell ref="D17:E17"/>
    <mergeCell ref="D18:E18"/>
    <mergeCell ref="D19:E19"/>
    <mergeCell ref="D8:E8"/>
    <mergeCell ref="D9:E9"/>
    <mergeCell ref="D10:E10"/>
    <mergeCell ref="D11:E11"/>
    <mergeCell ref="D12:E12"/>
    <mergeCell ref="A7:E7"/>
    <mergeCell ref="B1:E1"/>
    <mergeCell ref="B2:E2"/>
    <mergeCell ref="B3:E3"/>
    <mergeCell ref="B4:E4"/>
    <mergeCell ref="B5:E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fase 1</vt:lpstr>
      <vt:lpstr>fase 2</vt:lpstr>
      <vt:lpstr>fase 3</vt:lpstr>
      <vt:lpstr>fase 4</vt:lpstr>
      <vt:lpstr>fase 5</vt:lpstr>
      <vt:lpstr>fase 6</vt:lpstr>
      <vt:lpstr>fase 7</vt:lpstr>
      <vt:lpstr>PRESUPUESTO INICIAL</vt:lpstr>
      <vt:lpstr>GASTOS</vt:lpstr>
      <vt:lpstr>DEPRECIACION Y COSTO TOTAL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Kev</cp:lastModifiedBy>
  <cp:lastPrinted>2014-11-11T16:39:18Z</cp:lastPrinted>
  <dcterms:created xsi:type="dcterms:W3CDTF">2013-01-29T15:19:47Z</dcterms:created>
  <dcterms:modified xsi:type="dcterms:W3CDTF">2014-12-16T16:43:20Z</dcterms:modified>
</cp:coreProperties>
</file>